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3.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4.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5.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8610" activeTab="4"/>
  </bookViews>
  <sheets>
    <sheet name="Guidance" sheetId="10" r:id="rId1"/>
    <sheet name="Introduction" sheetId="1" r:id="rId2"/>
    <sheet name="Policy and AtR (1-3)" sheetId="2" r:id="rId3"/>
    <sheet name="Risks (4-6)" sheetId="3" r:id="rId4"/>
    <sheet name="Action Plan (7-8)" sheetId="4" r:id="rId5"/>
    <sheet name="Verification (9)" sheetId="5" r:id="rId6"/>
    <sheet name="Reporting (10)" sheetId="6" r:id="rId7"/>
    <sheet name="Baseline" sheetId="7" r:id="rId8"/>
    <sheet name="Assessment" sheetId="8" r:id="rId9"/>
    <sheet name="Codes" sheetId="9" state="hidden" r:id="rId10"/>
  </sheets>
  <definedNames>
    <definedName name="_xlnm._FilterDatabase" localSheetId="1" hidden="1">Introduction!$A$1:$B$25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88" i="8" l="1"/>
  <c r="AI88" i="8"/>
  <c r="AD88" i="8"/>
  <c r="AF88" i="8"/>
  <c r="AA88" i="8"/>
  <c r="X88" i="8"/>
  <c r="Z88" i="8"/>
  <c r="AC88" i="8"/>
  <c r="U88" i="8"/>
  <c r="AI127" i="8"/>
  <c r="AG127" i="8"/>
  <c r="AF127" i="8"/>
  <c r="AD127" i="8"/>
  <c r="AC127" i="8"/>
  <c r="AA127" i="8"/>
  <c r="Z127" i="8"/>
  <c r="X127" i="8"/>
  <c r="AI122" i="8"/>
  <c r="AG122" i="8"/>
  <c r="AF122" i="8"/>
  <c r="AD122" i="8"/>
  <c r="AC122" i="8"/>
  <c r="AA122" i="8"/>
  <c r="Z122" i="8"/>
  <c r="X122" i="8"/>
  <c r="AI116" i="8"/>
  <c r="AG116" i="8"/>
  <c r="AF116" i="8"/>
  <c r="AD116" i="8"/>
  <c r="AC116" i="8"/>
  <c r="AA116" i="8"/>
  <c r="Z116" i="8"/>
  <c r="X116" i="8"/>
  <c r="AI105" i="8"/>
  <c r="AG105" i="8"/>
  <c r="AF105" i="8"/>
  <c r="AD105" i="8"/>
  <c r="AC105" i="8"/>
  <c r="AA105" i="8"/>
  <c r="Z105" i="8"/>
  <c r="X105" i="8"/>
  <c r="AI100" i="8"/>
  <c r="AG100" i="8"/>
  <c r="AF100" i="8"/>
  <c r="AD100" i="8"/>
  <c r="AC100" i="8"/>
  <c r="AA100" i="8"/>
  <c r="Z100" i="8"/>
  <c r="X100" i="8"/>
  <c r="AI92" i="8"/>
  <c r="AG92" i="8"/>
  <c r="AF92" i="8"/>
  <c r="AD92" i="8"/>
  <c r="AC92" i="8"/>
  <c r="AA92" i="8"/>
  <c r="Z92" i="8"/>
  <c r="X92" i="8"/>
  <c r="AI80" i="8"/>
  <c r="AG80" i="8"/>
  <c r="AF80" i="8"/>
  <c r="AD80" i="8"/>
  <c r="AC80" i="8"/>
  <c r="AA80" i="8"/>
  <c r="Z80" i="8"/>
  <c r="X80" i="8"/>
  <c r="AI68" i="8"/>
  <c r="AG68" i="8"/>
  <c r="AF68" i="8"/>
  <c r="AD68" i="8"/>
  <c r="AC68" i="8"/>
  <c r="AA68" i="8"/>
  <c r="Z68" i="8"/>
  <c r="X68" i="8"/>
  <c r="AI29" i="8"/>
  <c r="AG29" i="8"/>
  <c r="AF29" i="8"/>
  <c r="AD29" i="8"/>
  <c r="AC29" i="8"/>
  <c r="AA29" i="8"/>
  <c r="Z29" i="8"/>
  <c r="X29" i="8"/>
  <c r="AI11" i="8"/>
  <c r="AG11" i="8"/>
  <c r="AF11" i="8"/>
  <c r="AD11" i="8"/>
  <c r="AC11" i="8"/>
  <c r="AA11" i="8"/>
  <c r="Z11" i="8"/>
  <c r="X11" i="8"/>
  <c r="S39" i="8"/>
  <c r="C44" i="7"/>
  <c r="C43" i="7"/>
  <c r="C42" i="7"/>
  <c r="C41" i="7"/>
  <c r="C40" i="7"/>
  <c r="C39" i="7"/>
  <c r="S74" i="8"/>
  <c r="S75" i="8"/>
  <c r="D67" i="9"/>
  <c r="C169" i="9"/>
  <c r="D168" i="9"/>
  <c r="D167" i="9"/>
  <c r="D166" i="9"/>
  <c r="D165" i="9"/>
  <c r="D164" i="9"/>
  <c r="D163" i="9"/>
  <c r="D162" i="9"/>
  <c r="D161" i="9"/>
  <c r="D160" i="9"/>
  <c r="D159" i="9"/>
  <c r="AD90" i="8"/>
  <c r="AF90" i="8"/>
  <c r="X90" i="8"/>
  <c r="Z90" i="8"/>
  <c r="AG90" i="8"/>
  <c r="AI90" i="8"/>
  <c r="AA90" i="8"/>
  <c r="AC90" i="8"/>
  <c r="U90" i="8"/>
  <c r="W90" i="8"/>
  <c r="S90" i="8"/>
  <c r="C90" i="8"/>
  <c r="R93" i="7"/>
  <c r="C93" i="7"/>
  <c r="R92" i="7"/>
  <c r="T92" i="7"/>
  <c r="T91" i="7"/>
  <c r="T90" i="7"/>
  <c r="R91" i="7"/>
  <c r="R90" i="7"/>
  <c r="C90" i="7"/>
  <c r="W88" i="8"/>
  <c r="S88" i="8"/>
  <c r="C88" i="8"/>
  <c r="R89" i="7"/>
  <c r="C89" i="7"/>
  <c r="R88" i="7"/>
  <c r="C88" i="7"/>
  <c r="R135" i="7"/>
  <c r="R138" i="7"/>
  <c r="R140" i="7"/>
  <c r="C140" i="7"/>
  <c r="C134" i="7"/>
  <c r="C135" i="7"/>
  <c r="C136" i="7"/>
  <c r="C137" i="7"/>
  <c r="C138" i="7"/>
  <c r="C139" i="7"/>
  <c r="C133" i="7"/>
  <c r="C132" i="7"/>
  <c r="C126" i="7"/>
  <c r="C127" i="7"/>
  <c r="C128" i="7"/>
  <c r="C129" i="7"/>
  <c r="C130" i="7"/>
  <c r="C131" i="7"/>
  <c r="C125" i="7"/>
  <c r="A149" i="9"/>
  <c r="R134" i="7"/>
  <c r="A150" i="9"/>
  <c r="A151" i="9"/>
  <c r="R136" i="7"/>
  <c r="A152" i="9"/>
  <c r="R137" i="7"/>
  <c r="A153" i="9"/>
  <c r="A154" i="9"/>
  <c r="R139" i="7"/>
  <c r="A155" i="9"/>
  <c r="A148" i="9"/>
  <c r="R133" i="7"/>
  <c r="A147" i="9"/>
  <c r="A140" i="9"/>
  <c r="R126" i="7"/>
  <c r="A141" i="9"/>
  <c r="R127" i="7"/>
  <c r="A142" i="9"/>
  <c r="R128" i="7"/>
  <c r="A143" i="9"/>
  <c r="R129" i="7"/>
  <c r="A144" i="9"/>
  <c r="R130" i="7"/>
  <c r="A145" i="9"/>
  <c r="R131" i="7"/>
  <c r="A139" i="9"/>
  <c r="R125" i="7"/>
  <c r="A138" i="9"/>
  <c r="C124" i="7"/>
  <c r="AI110" i="8"/>
  <c r="AI108" i="8"/>
  <c r="Z108" i="8"/>
  <c r="W108" i="8"/>
  <c r="AE17" i="4"/>
  <c r="AG110" i="8"/>
  <c r="Y15" i="4"/>
  <c r="AA108" i="8"/>
  <c r="S17" i="4"/>
  <c r="U110" i="8"/>
  <c r="S15" i="4"/>
  <c r="U108" i="8"/>
  <c r="S109" i="8"/>
  <c r="S110" i="8"/>
  <c r="S111" i="8"/>
  <c r="S108" i="8"/>
  <c r="C109" i="7"/>
  <c r="D109" i="8"/>
  <c r="C110" i="7"/>
  <c r="D110" i="8"/>
  <c r="C111" i="7"/>
  <c r="D111" i="8"/>
  <c r="C108" i="7"/>
  <c r="D108" i="8"/>
  <c r="C107" i="7"/>
  <c r="C107" i="8"/>
  <c r="A134" i="9"/>
  <c r="AI109" i="8"/>
  <c r="A135" i="9"/>
  <c r="AF110" i="8"/>
  <c r="A136" i="9"/>
  <c r="AE18" i="4"/>
  <c r="AG111" i="8"/>
  <c r="A133" i="9"/>
  <c r="AF108" i="8"/>
  <c r="Y18" i="4"/>
  <c r="AA111" i="8"/>
  <c r="AC111" i="8"/>
  <c r="W110" i="8"/>
  <c r="V17" i="4"/>
  <c r="X110" i="8"/>
  <c r="R110" i="7"/>
  <c r="Z110" i="8"/>
  <c r="Y17" i="4"/>
  <c r="AA110" i="8"/>
  <c r="AC110" i="8"/>
  <c r="AB17" i="4"/>
  <c r="AD110" i="8"/>
  <c r="AB15" i="4"/>
  <c r="AD108" i="8"/>
  <c r="AC108" i="8"/>
  <c r="AE15" i="4"/>
  <c r="AG108" i="8"/>
  <c r="R108" i="7"/>
  <c r="V15" i="4"/>
  <c r="X108" i="8"/>
  <c r="S18" i="4"/>
  <c r="U111" i="8"/>
  <c r="W111" i="8"/>
  <c r="R111" i="7"/>
  <c r="AB18" i="4"/>
  <c r="AD111" i="8"/>
  <c r="AF111" i="8"/>
  <c r="Z111" i="8"/>
  <c r="AI111" i="8"/>
  <c r="V18" i="4"/>
  <c r="X111" i="8"/>
  <c r="R109" i="7"/>
  <c r="S16" i="4"/>
  <c r="U109" i="8"/>
  <c r="Y16" i="4"/>
  <c r="AA109" i="8"/>
  <c r="AE16" i="4"/>
  <c r="AG109" i="8"/>
  <c r="Z109" i="8"/>
  <c r="AF109" i="8"/>
  <c r="V16" i="4"/>
  <c r="X109" i="8"/>
  <c r="AB16" i="4"/>
  <c r="AD109" i="8"/>
  <c r="W109" i="8"/>
  <c r="AC109" i="8"/>
  <c r="S96" i="8"/>
  <c r="E58" i="3"/>
  <c r="S134" i="8"/>
  <c r="S135" i="8"/>
  <c r="S136" i="8"/>
  <c r="S137" i="8"/>
  <c r="S138" i="8"/>
  <c r="S139" i="8"/>
  <c r="S140" i="8"/>
  <c r="S141" i="8"/>
  <c r="S142" i="8"/>
  <c r="S143" i="8"/>
  <c r="S133" i="8"/>
  <c r="D147" i="7"/>
  <c r="D134" i="8"/>
  <c r="D148" i="7"/>
  <c r="D135" i="8"/>
  <c r="D149" i="7"/>
  <c r="D136" i="8"/>
  <c r="D150" i="7"/>
  <c r="D137" i="8"/>
  <c r="D151" i="7"/>
  <c r="D138" i="8"/>
  <c r="D152" i="7"/>
  <c r="D139" i="8"/>
  <c r="D153" i="7"/>
  <c r="D140" i="8"/>
  <c r="D154" i="7"/>
  <c r="D141" i="8"/>
  <c r="D155" i="7"/>
  <c r="D142" i="8"/>
  <c r="D156" i="7"/>
  <c r="D143" i="8"/>
  <c r="D146" i="7"/>
  <c r="D133" i="8"/>
  <c r="C145" i="7"/>
  <c r="C132" i="8"/>
  <c r="A121" i="9"/>
  <c r="Y49" i="6"/>
  <c r="AA134" i="8"/>
  <c r="A122" i="9"/>
  <c r="AC135" i="8"/>
  <c r="A123" i="9"/>
  <c r="R149" i="7"/>
  <c r="A124" i="9"/>
  <c r="AI137" i="8"/>
  <c r="A125" i="9"/>
  <c r="AF138" i="8"/>
  <c r="A126" i="9"/>
  <c r="Y54" i="6"/>
  <c r="AA139" i="8"/>
  <c r="A127" i="9"/>
  <c r="V55" i="6"/>
  <c r="X140" i="8"/>
  <c r="A128" i="9"/>
  <c r="Y56" i="6"/>
  <c r="AA141" i="8"/>
  <c r="A129" i="9"/>
  <c r="AE57" i="6"/>
  <c r="AG142" i="8"/>
  <c r="A130" i="9"/>
  <c r="AC143" i="8"/>
  <c r="A120" i="9"/>
  <c r="W133" i="8"/>
  <c r="S131" i="8"/>
  <c r="C144" i="7"/>
  <c r="S130" i="8"/>
  <c r="C142" i="7"/>
  <c r="C129" i="8"/>
  <c r="D75" i="8"/>
  <c r="D74" i="8"/>
  <c r="AE145" i="2"/>
  <c r="AG75" i="8"/>
  <c r="AE144" i="2"/>
  <c r="AG74" i="8"/>
  <c r="AB145" i="2"/>
  <c r="AD75" i="8"/>
  <c r="AB144" i="2"/>
  <c r="AD74" i="8"/>
  <c r="Y145" i="2"/>
  <c r="AA75" i="8"/>
  <c r="Y144" i="2"/>
  <c r="AA74" i="8"/>
  <c r="V145" i="2"/>
  <c r="X75" i="8"/>
  <c r="V144" i="2"/>
  <c r="X74" i="8"/>
  <c r="S145" i="2"/>
  <c r="R77" i="7"/>
  <c r="S144" i="2"/>
  <c r="U74" i="8"/>
  <c r="D77" i="7"/>
  <c r="D76" i="7"/>
  <c r="P113" i="9"/>
  <c r="AF75" i="8"/>
  <c r="P112" i="9"/>
  <c r="AC74" i="8"/>
  <c r="S71" i="8"/>
  <c r="S72" i="8"/>
  <c r="P109" i="9"/>
  <c r="R74" i="7"/>
  <c r="P108" i="9"/>
  <c r="Y137" i="2"/>
  <c r="AA71" i="8"/>
  <c r="D74" i="7"/>
  <c r="D72" i="8"/>
  <c r="D73" i="7"/>
  <c r="D71" i="8"/>
  <c r="AG66" i="8"/>
  <c r="AI66" i="8"/>
  <c r="AD66" i="8"/>
  <c r="AF66" i="8"/>
  <c r="AA66" i="8"/>
  <c r="AC66" i="8"/>
  <c r="X66" i="8"/>
  <c r="Z66" i="8"/>
  <c r="S66" i="8"/>
  <c r="U66" i="8"/>
  <c r="W66" i="8"/>
  <c r="R69" i="7"/>
  <c r="C69" i="7"/>
  <c r="C66" i="8"/>
  <c r="S59" i="8"/>
  <c r="S60" i="8"/>
  <c r="S61" i="8"/>
  <c r="S62" i="8"/>
  <c r="S63" i="8"/>
  <c r="S64" i="8"/>
  <c r="S65" i="8"/>
  <c r="S58" i="8"/>
  <c r="D68" i="7"/>
  <c r="D60" i="7"/>
  <c r="D59" i="8"/>
  <c r="D61" i="7"/>
  <c r="D60" i="8"/>
  <c r="D62" i="7"/>
  <c r="D61" i="8"/>
  <c r="D63" i="7"/>
  <c r="D62" i="8"/>
  <c r="D64" i="7"/>
  <c r="D63" i="8"/>
  <c r="D65" i="7"/>
  <c r="D64" i="8"/>
  <c r="D66" i="7"/>
  <c r="D65" i="8"/>
  <c r="D67" i="7"/>
  <c r="D59" i="7"/>
  <c r="D58" i="8"/>
  <c r="C58" i="7"/>
  <c r="C57" i="8"/>
  <c r="A109" i="9"/>
  <c r="AC59" i="8"/>
  <c r="A110" i="9"/>
  <c r="S112" i="2"/>
  <c r="R61" i="7"/>
  <c r="A111" i="9"/>
  <c r="Y113" i="2"/>
  <c r="A112" i="9"/>
  <c r="AF62" i="8"/>
  <c r="A113" i="9"/>
  <c r="V115" i="2"/>
  <c r="A114" i="9"/>
  <c r="Y116" i="2"/>
  <c r="A115" i="9"/>
  <c r="V117" i="2"/>
  <c r="A116" i="9"/>
  <c r="V118" i="2"/>
  <c r="A117" i="9"/>
  <c r="AE119" i="2"/>
  <c r="A118" i="9"/>
  <c r="AE120" i="2"/>
  <c r="A108" i="9"/>
  <c r="AF58" i="8"/>
  <c r="AG56" i="8"/>
  <c r="AI56" i="8"/>
  <c r="AD56" i="8"/>
  <c r="AF56" i="8"/>
  <c r="AA56" i="8"/>
  <c r="AC56" i="8"/>
  <c r="X56" i="8"/>
  <c r="Z56" i="8"/>
  <c r="U56" i="8"/>
  <c r="W56" i="8"/>
  <c r="S56" i="8"/>
  <c r="R57" i="7"/>
  <c r="C57" i="7"/>
  <c r="C56" i="8"/>
  <c r="AG55" i="8"/>
  <c r="AI55" i="8"/>
  <c r="AD55" i="8"/>
  <c r="AF55" i="8"/>
  <c r="AA55" i="8"/>
  <c r="AC55" i="8"/>
  <c r="X55" i="8"/>
  <c r="Z55" i="8"/>
  <c r="U55" i="8"/>
  <c r="W55" i="8"/>
  <c r="S55" i="8"/>
  <c r="R56" i="7"/>
  <c r="C56" i="7"/>
  <c r="C55" i="8"/>
  <c r="AG46" i="8"/>
  <c r="AG47" i="8"/>
  <c r="AG48" i="8"/>
  <c r="AG49" i="8"/>
  <c r="AG50" i="8"/>
  <c r="AG51" i="8"/>
  <c r="AG52" i="8"/>
  <c r="AG53" i="8"/>
  <c r="AG54" i="8"/>
  <c r="AG45" i="8"/>
  <c r="AD46" i="8"/>
  <c r="AD47" i="8"/>
  <c r="AD48" i="8"/>
  <c r="AD49" i="8"/>
  <c r="AD50" i="8"/>
  <c r="AD51" i="8"/>
  <c r="AD52" i="8"/>
  <c r="AD53" i="8"/>
  <c r="AD54" i="8"/>
  <c r="AD45" i="8"/>
  <c r="AA46" i="8"/>
  <c r="AA47" i="8"/>
  <c r="AA48" i="8"/>
  <c r="AA49" i="8"/>
  <c r="AA50" i="8"/>
  <c r="AA51" i="8"/>
  <c r="AA52" i="8"/>
  <c r="AA53" i="8"/>
  <c r="AA54" i="8"/>
  <c r="AA45" i="8"/>
  <c r="X46" i="8"/>
  <c r="X47" i="8"/>
  <c r="X48" i="8"/>
  <c r="X49" i="8"/>
  <c r="X50" i="8"/>
  <c r="X51" i="8"/>
  <c r="X52" i="8"/>
  <c r="X53" i="8"/>
  <c r="X54" i="8"/>
  <c r="X45" i="8"/>
  <c r="U46" i="8"/>
  <c r="U47" i="8"/>
  <c r="U48" i="8"/>
  <c r="U49" i="8"/>
  <c r="U50" i="8"/>
  <c r="U51" i="8"/>
  <c r="U52" i="8"/>
  <c r="W52" i="8"/>
  <c r="U53" i="8"/>
  <c r="U54" i="8"/>
  <c r="U45" i="8"/>
  <c r="V91" i="9"/>
  <c r="W91" i="9"/>
  <c r="X91" i="9"/>
  <c r="Y91" i="9"/>
  <c r="Z91" i="9"/>
  <c r="AA91" i="9"/>
  <c r="AB91" i="9"/>
  <c r="AC91" i="9"/>
  <c r="AD91" i="9"/>
  <c r="U91" i="9"/>
  <c r="X90" i="9"/>
  <c r="W90" i="9"/>
  <c r="Y90" i="9"/>
  <c r="Z90" i="9"/>
  <c r="AA90" i="9"/>
  <c r="AB90" i="9"/>
  <c r="AC90" i="9"/>
  <c r="AD90" i="9"/>
  <c r="V90" i="9"/>
  <c r="U90" i="9"/>
  <c r="T90" i="9"/>
  <c r="T91" i="9"/>
  <c r="T92" i="9"/>
  <c r="T93" i="9"/>
  <c r="T94" i="9"/>
  <c r="T95" i="9"/>
  <c r="T89" i="9"/>
  <c r="S54" i="8"/>
  <c r="S53" i="8"/>
  <c r="S52" i="8"/>
  <c r="S51" i="8"/>
  <c r="S50" i="8"/>
  <c r="S49" i="8"/>
  <c r="S48" i="8"/>
  <c r="S47" i="8"/>
  <c r="S46" i="8"/>
  <c r="S45" i="8"/>
  <c r="L46" i="8"/>
  <c r="L47" i="8"/>
  <c r="L48" i="8"/>
  <c r="L49" i="8"/>
  <c r="L50" i="8"/>
  <c r="L51" i="8"/>
  <c r="L52" i="8"/>
  <c r="L53" i="8"/>
  <c r="L54" i="8"/>
  <c r="L45" i="8"/>
  <c r="C44" i="8"/>
  <c r="R55" i="7"/>
  <c r="R54" i="7"/>
  <c r="R53" i="7"/>
  <c r="R52" i="7"/>
  <c r="R51" i="7"/>
  <c r="R50" i="7"/>
  <c r="R49" i="7"/>
  <c r="R48" i="7"/>
  <c r="R47" i="7"/>
  <c r="R46" i="7"/>
  <c r="K47" i="7"/>
  <c r="K48" i="7"/>
  <c r="K49" i="7"/>
  <c r="K50" i="7"/>
  <c r="K51" i="7"/>
  <c r="K52" i="7"/>
  <c r="K53" i="7"/>
  <c r="K54" i="7"/>
  <c r="K55" i="7"/>
  <c r="K46" i="7"/>
  <c r="C45" i="7"/>
  <c r="S38" i="8"/>
  <c r="S40" i="8"/>
  <c r="S41" i="8"/>
  <c r="S42" i="8"/>
  <c r="S43" i="8"/>
  <c r="AB80" i="2"/>
  <c r="AB81" i="2"/>
  <c r="AB82" i="2"/>
  <c r="AB83" i="2"/>
  <c r="AB84" i="2"/>
  <c r="AB79" i="2"/>
  <c r="AE80" i="2"/>
  <c r="AE81" i="2"/>
  <c r="AE82" i="2"/>
  <c r="AE83" i="2"/>
  <c r="AE84" i="2"/>
  <c r="AE79" i="2"/>
  <c r="Y80" i="2"/>
  <c r="Y81" i="2"/>
  <c r="Y82" i="2"/>
  <c r="Y83" i="2"/>
  <c r="Y84" i="2"/>
  <c r="Y79" i="2"/>
  <c r="V80" i="2"/>
  <c r="V81" i="2"/>
  <c r="V82" i="2"/>
  <c r="V83" i="2"/>
  <c r="V84" i="2"/>
  <c r="V79" i="2"/>
  <c r="S80" i="2"/>
  <c r="R40" i="7"/>
  <c r="S81" i="2"/>
  <c r="R41" i="7"/>
  <c r="S82" i="2"/>
  <c r="R42" i="7"/>
  <c r="S83" i="2"/>
  <c r="R43" i="7"/>
  <c r="S84" i="2"/>
  <c r="R44" i="7"/>
  <c r="S79" i="2"/>
  <c r="R39" i="7"/>
  <c r="A95" i="9"/>
  <c r="C39" i="8"/>
  <c r="A96" i="9"/>
  <c r="C40" i="8"/>
  <c r="A97" i="9"/>
  <c r="C41" i="8"/>
  <c r="A98" i="9"/>
  <c r="C42" i="8"/>
  <c r="A99" i="9"/>
  <c r="C43" i="8"/>
  <c r="A94" i="9"/>
  <c r="AG36" i="8"/>
  <c r="AD36" i="8"/>
  <c r="AA36" i="8"/>
  <c r="X36" i="8"/>
  <c r="U36" i="8"/>
  <c r="R36" i="7"/>
  <c r="C36" i="7"/>
  <c r="C36" i="8"/>
  <c r="A35" i="9"/>
  <c r="S15" i="8"/>
  <c r="S16" i="8"/>
  <c r="S14" i="8"/>
  <c r="A88" i="9"/>
  <c r="AE17" i="2"/>
  <c r="A87" i="9"/>
  <c r="A86" i="9"/>
  <c r="B15" i="8"/>
  <c r="AB16" i="2"/>
  <c r="Y16" i="2"/>
  <c r="V16" i="2"/>
  <c r="S16" i="2"/>
  <c r="AE16" i="2"/>
  <c r="AG15" i="8"/>
  <c r="R14" i="7"/>
  <c r="U15" i="8"/>
  <c r="S15" i="2"/>
  <c r="AB15" i="2"/>
  <c r="AD14" i="8"/>
  <c r="AE15" i="2"/>
  <c r="AG14" i="8"/>
  <c r="Y15" i="2"/>
  <c r="AA14" i="8"/>
  <c r="V15" i="2"/>
  <c r="X14" i="8"/>
  <c r="B16" i="8"/>
  <c r="Y17" i="2"/>
  <c r="AA16" i="8"/>
  <c r="AB17" i="2"/>
  <c r="AD16" i="8"/>
  <c r="S17" i="2"/>
  <c r="V17" i="2"/>
  <c r="X16" i="8"/>
  <c r="R15" i="7"/>
  <c r="U16" i="8"/>
  <c r="B14" i="8"/>
  <c r="R13" i="7"/>
  <c r="U14" i="8"/>
  <c r="Z54" i="8"/>
  <c r="Z46" i="8"/>
  <c r="AI52" i="8"/>
  <c r="AF50" i="8"/>
  <c r="AC48" i="8"/>
  <c r="C38" i="8"/>
  <c r="S55" i="6"/>
  <c r="U140" i="8"/>
  <c r="V53" i="6"/>
  <c r="X138" i="8"/>
  <c r="Z138" i="8"/>
  <c r="AB51" i="6"/>
  <c r="AD136" i="8"/>
  <c r="AE51" i="6"/>
  <c r="AG136" i="8"/>
  <c r="R153" i="7"/>
  <c r="W138" i="8"/>
  <c r="AC133" i="8"/>
  <c r="AC138" i="8"/>
  <c r="AC139" i="8"/>
  <c r="S57" i="6"/>
  <c r="U142" i="8"/>
  <c r="W142" i="8"/>
  <c r="AC137" i="8"/>
  <c r="S51" i="6"/>
  <c r="U136" i="8"/>
  <c r="Z141" i="8"/>
  <c r="AC136" i="8"/>
  <c r="AF141" i="8"/>
  <c r="R152" i="7"/>
  <c r="Y51" i="6"/>
  <c r="AA136" i="8"/>
  <c r="Z133" i="8"/>
  <c r="AF140" i="8"/>
  <c r="AF139" i="8"/>
  <c r="AE55" i="6"/>
  <c r="AG140" i="8"/>
  <c r="AC141" i="8"/>
  <c r="V50" i="6"/>
  <c r="X135" i="8"/>
  <c r="AC134" i="8"/>
  <c r="AI140" i="8"/>
  <c r="S50" i="6"/>
  <c r="U135" i="8"/>
  <c r="Y50" i="6"/>
  <c r="AA135" i="8"/>
  <c r="AE50" i="6"/>
  <c r="AG135" i="8"/>
  <c r="W136" i="8"/>
  <c r="Z137" i="8"/>
  <c r="AF133" i="8"/>
  <c r="AF136" i="8"/>
  <c r="AI139" i="8"/>
  <c r="AE58" i="6"/>
  <c r="AG143" i="8"/>
  <c r="AI143" i="8"/>
  <c r="R148" i="7"/>
  <c r="AC142" i="8"/>
  <c r="AF137" i="8"/>
  <c r="V58" i="6"/>
  <c r="X143" i="8"/>
  <c r="AB58" i="6"/>
  <c r="AD143" i="8"/>
  <c r="W135" i="8"/>
  <c r="Z136" i="8"/>
  <c r="AC140" i="8"/>
  <c r="AF143" i="8"/>
  <c r="AF135" i="8"/>
  <c r="AI138" i="8"/>
  <c r="AI135" i="8"/>
  <c r="R156" i="7"/>
  <c r="Z143" i="8"/>
  <c r="Z135" i="8"/>
  <c r="AF142" i="8"/>
  <c r="AF134" i="8"/>
  <c r="R155" i="7"/>
  <c r="S58" i="6"/>
  <c r="U143" i="8"/>
  <c r="V51" i="6"/>
  <c r="X136" i="8"/>
  <c r="AB50" i="6"/>
  <c r="AD135" i="8"/>
  <c r="W143" i="8"/>
  <c r="Z142" i="8"/>
  <c r="Z134" i="8"/>
  <c r="AI133" i="8"/>
  <c r="AI136" i="8"/>
  <c r="AI134" i="8"/>
  <c r="Y58" i="6"/>
  <c r="AA143" i="8"/>
  <c r="W140" i="8"/>
  <c r="Z140" i="8"/>
  <c r="AI142" i="8"/>
  <c r="S54" i="6"/>
  <c r="U139" i="8"/>
  <c r="Y55" i="6"/>
  <c r="AA140" i="8"/>
  <c r="AE53" i="6"/>
  <c r="AG138" i="8"/>
  <c r="W139" i="8"/>
  <c r="Z139" i="8"/>
  <c r="AI141" i="8"/>
  <c r="AE49" i="6"/>
  <c r="AG134" i="8"/>
  <c r="V49" i="6"/>
  <c r="X134" i="8"/>
  <c r="AB49" i="6"/>
  <c r="AD134" i="8"/>
  <c r="W134" i="8"/>
  <c r="S49" i="6"/>
  <c r="U134" i="8"/>
  <c r="R147" i="7"/>
  <c r="R150" i="7"/>
  <c r="AB52" i="6"/>
  <c r="AD137" i="8"/>
  <c r="Y52" i="6"/>
  <c r="AA137" i="8"/>
  <c r="V52" i="6"/>
  <c r="X137" i="8"/>
  <c r="S52" i="6"/>
  <c r="U137" i="8"/>
  <c r="AE52" i="6"/>
  <c r="AG137" i="8"/>
  <c r="W137" i="8"/>
  <c r="AB53" i="6"/>
  <c r="AD138" i="8"/>
  <c r="Y53" i="6"/>
  <c r="AA138" i="8"/>
  <c r="R151" i="7"/>
  <c r="S53" i="6"/>
  <c r="U138" i="8"/>
  <c r="AB54" i="6"/>
  <c r="AD139" i="8"/>
  <c r="AE54" i="6"/>
  <c r="AG139" i="8"/>
  <c r="V54" i="6"/>
  <c r="X139" i="8"/>
  <c r="V57" i="6"/>
  <c r="X142" i="8"/>
  <c r="Y57" i="6"/>
  <c r="AA142" i="8"/>
  <c r="AB57" i="6"/>
  <c r="AD142" i="8"/>
  <c r="AB56" i="6"/>
  <c r="AD141" i="8"/>
  <c r="W141" i="8"/>
  <c r="AE56" i="6"/>
  <c r="AG141" i="8"/>
  <c r="R154" i="7"/>
  <c r="S56" i="6"/>
  <c r="U141" i="8"/>
  <c r="V56" i="6"/>
  <c r="X141" i="8"/>
  <c r="AB55" i="6"/>
  <c r="AD140" i="8"/>
  <c r="S48" i="6"/>
  <c r="U133" i="8"/>
  <c r="AB48" i="6"/>
  <c r="AD133" i="8"/>
  <c r="AE48" i="6"/>
  <c r="AG133" i="8"/>
  <c r="V48" i="6"/>
  <c r="X133" i="8"/>
  <c r="R146" i="7"/>
  <c r="Y48" i="6"/>
  <c r="AA133" i="8"/>
  <c r="AC54" i="8"/>
  <c r="Z74" i="8"/>
  <c r="AI75" i="8"/>
  <c r="Z75" i="8"/>
  <c r="AI74" i="8"/>
  <c r="AC75" i="8"/>
  <c r="U75" i="8"/>
  <c r="W74" i="8"/>
  <c r="R76" i="7"/>
  <c r="W75" i="8"/>
  <c r="AF74" i="8"/>
  <c r="AB138" i="2"/>
  <c r="AD72" i="8"/>
  <c r="AE137" i="2"/>
  <c r="AG71" i="8"/>
  <c r="W71" i="8"/>
  <c r="R73" i="7"/>
  <c r="Z71" i="8"/>
  <c r="AC71" i="8"/>
  <c r="S137" i="2"/>
  <c r="U71" i="8"/>
  <c r="AF71" i="8"/>
  <c r="V137" i="2"/>
  <c r="X71" i="8"/>
  <c r="AI71" i="8"/>
  <c r="AC72" i="8"/>
  <c r="AE138" i="2"/>
  <c r="AG72" i="8"/>
  <c r="AF72" i="8"/>
  <c r="S138" i="2"/>
  <c r="U72" i="8"/>
  <c r="W72" i="8"/>
  <c r="AI72" i="8"/>
  <c r="V138" i="2"/>
  <c r="X72" i="8"/>
  <c r="Z72" i="8"/>
  <c r="AB137" i="2"/>
  <c r="AD71" i="8"/>
  <c r="Y138" i="2"/>
  <c r="AA72" i="8"/>
  <c r="W65" i="8"/>
  <c r="S115" i="2"/>
  <c r="R64" i="7"/>
  <c r="Z65" i="8"/>
  <c r="AC61" i="8"/>
  <c r="AI65" i="8"/>
  <c r="AB115" i="2"/>
  <c r="AE116" i="2"/>
  <c r="S117" i="2"/>
  <c r="R66" i="7"/>
  <c r="Z63" i="8"/>
  <c r="S116" i="2"/>
  <c r="R65" i="7"/>
  <c r="AC63" i="8"/>
  <c r="Y115" i="2"/>
  <c r="AF61" i="8"/>
  <c r="AB120" i="2"/>
  <c r="V114" i="2"/>
  <c r="V113" i="2"/>
  <c r="AB119" i="2"/>
  <c r="AE115" i="2"/>
  <c r="W58" i="8"/>
  <c r="Z64" i="8"/>
  <c r="AC62" i="8"/>
  <c r="AF60" i="8"/>
  <c r="Y120" i="2"/>
  <c r="AE114" i="2"/>
  <c r="S114" i="2"/>
  <c r="R63" i="7"/>
  <c r="Y119" i="2"/>
  <c r="AB114" i="2"/>
  <c r="AE113" i="2"/>
  <c r="W64" i="8"/>
  <c r="Z62" i="8"/>
  <c r="AC60" i="8"/>
  <c r="AI64" i="8"/>
  <c r="S110" i="2"/>
  <c r="R59" i="7"/>
  <c r="S113" i="2"/>
  <c r="R62" i="7"/>
  <c r="Y118" i="2"/>
  <c r="AB113" i="2"/>
  <c r="AE112" i="2"/>
  <c r="W63" i="8"/>
  <c r="Z61" i="8"/>
  <c r="AF65" i="8"/>
  <c r="AI63" i="8"/>
  <c r="S120" i="2"/>
  <c r="V120" i="2"/>
  <c r="AB112" i="2"/>
  <c r="W62" i="8"/>
  <c r="Z60" i="8"/>
  <c r="AF64" i="8"/>
  <c r="AI62" i="8"/>
  <c r="S119" i="2"/>
  <c r="R68" i="7"/>
  <c r="V119" i="2"/>
  <c r="Y114" i="2"/>
  <c r="W61" i="8"/>
  <c r="AC65" i="8"/>
  <c r="AF63" i="8"/>
  <c r="AI61" i="8"/>
  <c r="S118" i="2"/>
  <c r="R67" i="7"/>
  <c r="W60" i="8"/>
  <c r="AC64" i="8"/>
  <c r="AI60" i="8"/>
  <c r="AE117" i="2"/>
  <c r="Y117" i="2"/>
  <c r="V112" i="2"/>
  <c r="AC58" i="8"/>
  <c r="AI58" i="8"/>
  <c r="AE110" i="2"/>
  <c r="AB110" i="2"/>
  <c r="AF59" i="8"/>
  <c r="AI59" i="8"/>
  <c r="W59" i="8"/>
  <c r="V111" i="2"/>
  <c r="Y111" i="2"/>
  <c r="Z59" i="8"/>
  <c r="S111" i="2"/>
  <c r="R60" i="7"/>
  <c r="AB111" i="2"/>
  <c r="AE111" i="2"/>
  <c r="V110" i="2"/>
  <c r="Y110" i="2"/>
  <c r="Z58" i="8"/>
  <c r="Y112" i="2"/>
  <c r="AB118" i="2"/>
  <c r="AE118" i="2"/>
  <c r="AB117" i="2"/>
  <c r="V116" i="2"/>
  <c r="AB116" i="2"/>
  <c r="W51" i="8"/>
  <c r="Z53" i="8"/>
  <c r="AC45" i="8"/>
  <c r="AC47" i="8"/>
  <c r="AF49" i="8"/>
  <c r="AI51" i="8"/>
  <c r="W49" i="8"/>
  <c r="Z51" i="8"/>
  <c r="AC53" i="8"/>
  <c r="AF45" i="8"/>
  <c r="AF47" i="8"/>
  <c r="AI49" i="8"/>
  <c r="W50" i="8"/>
  <c r="AC46" i="8"/>
  <c r="W48" i="8"/>
  <c r="Z50" i="8"/>
  <c r="AC52" i="8"/>
  <c r="AF54" i="8"/>
  <c r="AF46" i="8"/>
  <c r="AI48" i="8"/>
  <c r="Z52" i="8"/>
  <c r="AI50" i="8"/>
  <c r="W45" i="8"/>
  <c r="W47" i="8"/>
  <c r="Z49" i="8"/>
  <c r="AC51" i="8"/>
  <c r="AF53" i="8"/>
  <c r="AI45" i="8"/>
  <c r="AI47" i="8"/>
  <c r="AF48" i="8"/>
  <c r="W54" i="8"/>
  <c r="W46" i="8"/>
  <c r="Z48" i="8"/>
  <c r="AC50" i="8"/>
  <c r="AF52" i="8"/>
  <c r="AI54" i="8"/>
  <c r="AI46" i="8"/>
  <c r="W53" i="8"/>
  <c r="Z45" i="8"/>
  <c r="Z47" i="8"/>
  <c r="AC49" i="8"/>
  <c r="AF51" i="8"/>
  <c r="AI53" i="8"/>
  <c r="W43" i="8"/>
  <c r="Z43" i="8"/>
  <c r="AF43" i="8"/>
  <c r="AC40" i="8"/>
  <c r="AF42" i="8"/>
  <c r="AF40" i="8"/>
  <c r="Z40" i="8"/>
  <c r="AI38" i="8"/>
  <c r="Z39" i="8"/>
  <c r="AI43" i="8"/>
  <c r="Z41" i="8"/>
  <c r="AF39" i="8"/>
  <c r="AC38" i="8"/>
  <c r="AI40" i="8"/>
  <c r="AC43" i="8"/>
  <c r="AC42" i="8"/>
  <c r="AI42" i="8"/>
  <c r="Z42" i="8"/>
  <c r="AI41" i="8"/>
  <c r="AF41" i="8"/>
  <c r="AC41" i="8"/>
  <c r="AI39" i="8"/>
  <c r="AC39" i="8"/>
  <c r="Z38" i="8"/>
  <c r="AF38" i="8"/>
  <c r="W38" i="8"/>
  <c r="W39" i="8"/>
  <c r="W42" i="8"/>
  <c r="W41" i="8"/>
  <c r="W40" i="8"/>
  <c r="AC15" i="8"/>
  <c r="W14" i="8"/>
  <c r="W15" i="8"/>
  <c r="AF15" i="8"/>
  <c r="AI14" i="8"/>
  <c r="AI15" i="8"/>
  <c r="Z15" i="8"/>
  <c r="AC14" i="8"/>
  <c r="Z14" i="8"/>
  <c r="AF14" i="8"/>
  <c r="Z16" i="8"/>
  <c r="AF16" i="8"/>
  <c r="AC16" i="8"/>
  <c r="AI16" i="8"/>
  <c r="W16" i="8"/>
  <c r="AG16" i="8"/>
  <c r="X15" i="8"/>
  <c r="AA15" i="8"/>
  <c r="AD15" i="8"/>
  <c r="B15" i="7"/>
  <c r="B14" i="7"/>
  <c r="B13" i="7"/>
  <c r="AG131" i="8"/>
  <c r="AI131" i="8"/>
  <c r="AG130" i="8"/>
  <c r="AI130" i="8"/>
  <c r="AG129" i="8"/>
  <c r="AI129" i="8"/>
  <c r="AG128" i="8"/>
  <c r="AD131" i="8"/>
  <c r="AF131" i="8"/>
  <c r="AD130" i="8"/>
  <c r="AF130" i="8"/>
  <c r="AD129" i="8"/>
  <c r="AF129" i="8"/>
  <c r="AD128" i="8"/>
  <c r="AA131" i="8"/>
  <c r="AC131" i="8"/>
  <c r="AA130" i="8"/>
  <c r="AC130" i="8"/>
  <c r="AA129" i="8"/>
  <c r="AC129" i="8"/>
  <c r="AA128" i="8"/>
  <c r="X131" i="8"/>
  <c r="Z131" i="8"/>
  <c r="X130" i="8"/>
  <c r="Z130" i="8"/>
  <c r="X129" i="8"/>
  <c r="Z129" i="8"/>
  <c r="X128" i="8"/>
  <c r="AG125" i="8"/>
  <c r="AG124" i="8"/>
  <c r="AG123" i="8"/>
  <c r="AD125" i="8"/>
  <c r="AD124" i="8"/>
  <c r="AD123" i="8"/>
  <c r="AA125" i="8"/>
  <c r="AA124" i="8"/>
  <c r="AA123" i="8"/>
  <c r="X125" i="8"/>
  <c r="X124" i="8"/>
  <c r="X123" i="8"/>
  <c r="AG120" i="8"/>
  <c r="AG119" i="8"/>
  <c r="AG118" i="8"/>
  <c r="AG117" i="8"/>
  <c r="AD120" i="8"/>
  <c r="AD119" i="8"/>
  <c r="AD118" i="8"/>
  <c r="AD117" i="8"/>
  <c r="AA120" i="8"/>
  <c r="AA119" i="8"/>
  <c r="AA118" i="8"/>
  <c r="AA117" i="8"/>
  <c r="X120" i="8"/>
  <c r="X119" i="8"/>
  <c r="X118" i="8"/>
  <c r="X117" i="8"/>
  <c r="AG114" i="8"/>
  <c r="AG113" i="8"/>
  <c r="AG112" i="8"/>
  <c r="AG106" i="8"/>
  <c r="AD114" i="8"/>
  <c r="AD113" i="8"/>
  <c r="AD112" i="8"/>
  <c r="AD106" i="8"/>
  <c r="AA114" i="8"/>
  <c r="AA113" i="8"/>
  <c r="AA112" i="8"/>
  <c r="AA106" i="8"/>
  <c r="X114" i="8"/>
  <c r="X113" i="8"/>
  <c r="X112" i="8"/>
  <c r="X106" i="8"/>
  <c r="AG103" i="8"/>
  <c r="AG102" i="8"/>
  <c r="AG101" i="8"/>
  <c r="AD103" i="8"/>
  <c r="AD102" i="8"/>
  <c r="AD101" i="8"/>
  <c r="AA103" i="8"/>
  <c r="AA102" i="8"/>
  <c r="AA101" i="8"/>
  <c r="X103" i="8"/>
  <c r="X102" i="8"/>
  <c r="X101" i="8"/>
  <c r="AG98" i="8"/>
  <c r="AG97" i="8"/>
  <c r="AG96" i="8"/>
  <c r="AI96" i="8"/>
  <c r="AG95" i="8"/>
  <c r="AG94" i="8"/>
  <c r="AD98" i="8"/>
  <c r="AD97" i="8"/>
  <c r="AD96" i="8"/>
  <c r="AF96" i="8"/>
  <c r="AD95" i="8"/>
  <c r="AD94" i="8"/>
  <c r="AA98" i="8"/>
  <c r="AA97" i="8"/>
  <c r="AA96" i="8"/>
  <c r="AC96" i="8"/>
  <c r="AA95" i="8"/>
  <c r="AA94" i="8"/>
  <c r="X98" i="8"/>
  <c r="X97" i="8"/>
  <c r="X96" i="8"/>
  <c r="Z96" i="8"/>
  <c r="X95" i="8"/>
  <c r="X94" i="8"/>
  <c r="AG86" i="8"/>
  <c r="AG85" i="8"/>
  <c r="AG84" i="8"/>
  <c r="AG83" i="8"/>
  <c r="AG82" i="8"/>
  <c r="AD86" i="8"/>
  <c r="AD85" i="8"/>
  <c r="AD84" i="8"/>
  <c r="AD83" i="8"/>
  <c r="AD82" i="8"/>
  <c r="AA86" i="8"/>
  <c r="AA85" i="8"/>
  <c r="AA84" i="8"/>
  <c r="AA83" i="8"/>
  <c r="AA82" i="8"/>
  <c r="X86" i="8"/>
  <c r="X85" i="8"/>
  <c r="X84" i="8"/>
  <c r="X83" i="8"/>
  <c r="X82" i="8"/>
  <c r="AG78" i="8"/>
  <c r="AG77" i="8"/>
  <c r="AG76" i="8"/>
  <c r="AG73" i="8"/>
  <c r="AG70" i="8"/>
  <c r="AD78" i="8"/>
  <c r="AD77" i="8"/>
  <c r="AD76" i="8"/>
  <c r="AD73" i="8"/>
  <c r="AD70" i="8"/>
  <c r="AA78" i="8"/>
  <c r="AA77" i="8"/>
  <c r="AA76" i="8"/>
  <c r="AA73" i="8"/>
  <c r="AA70" i="8"/>
  <c r="X78" i="8"/>
  <c r="X77" i="8"/>
  <c r="X76" i="8"/>
  <c r="X73" i="8"/>
  <c r="X70" i="8"/>
  <c r="AG37" i="8"/>
  <c r="AG35" i="8"/>
  <c r="AG34" i="8"/>
  <c r="AG33" i="8"/>
  <c r="AG32" i="8"/>
  <c r="AG31" i="8"/>
  <c r="AD37" i="8"/>
  <c r="AD35" i="8"/>
  <c r="AD34" i="8"/>
  <c r="AD33" i="8"/>
  <c r="AD32" i="8"/>
  <c r="AD31" i="8"/>
  <c r="AA37" i="8"/>
  <c r="AA35" i="8"/>
  <c r="AA34" i="8"/>
  <c r="AA33" i="8"/>
  <c r="AA32" i="8"/>
  <c r="AA31" i="8"/>
  <c r="X37" i="8"/>
  <c r="X35" i="8"/>
  <c r="X34" i="8"/>
  <c r="X33" i="8"/>
  <c r="X32" i="8"/>
  <c r="X31" i="8"/>
  <c r="AG27" i="8"/>
  <c r="AG26" i="8"/>
  <c r="AG25" i="8"/>
  <c r="AG24" i="8"/>
  <c r="AG23" i="8"/>
  <c r="AG22" i="8"/>
  <c r="AG21" i="8"/>
  <c r="AG20" i="8"/>
  <c r="AG19" i="8"/>
  <c r="AG18" i="8"/>
  <c r="AG17" i="8"/>
  <c r="AD27" i="8"/>
  <c r="AD26" i="8"/>
  <c r="AD25" i="8"/>
  <c r="AD24" i="8"/>
  <c r="AD23" i="8"/>
  <c r="AD22" i="8"/>
  <c r="AD21" i="8"/>
  <c r="AD20" i="8"/>
  <c r="AD19" i="8"/>
  <c r="AD18" i="8"/>
  <c r="AD17" i="8"/>
  <c r="AA27" i="8"/>
  <c r="AA26" i="8"/>
  <c r="AA25" i="8"/>
  <c r="AA24" i="8"/>
  <c r="AA23" i="8"/>
  <c r="AA22" i="8"/>
  <c r="AA21" i="8"/>
  <c r="AA20" i="8"/>
  <c r="AA19" i="8"/>
  <c r="AA18" i="8"/>
  <c r="AA17" i="8"/>
  <c r="X27" i="8"/>
  <c r="X26" i="8"/>
  <c r="X25" i="8"/>
  <c r="X24" i="8"/>
  <c r="X23" i="8"/>
  <c r="X22" i="8"/>
  <c r="X21" i="8"/>
  <c r="Z21" i="8"/>
  <c r="X20" i="8"/>
  <c r="X19" i="8"/>
  <c r="X18" i="8"/>
  <c r="X17" i="8"/>
  <c r="AG13" i="8"/>
  <c r="AD13" i="8"/>
  <c r="AA13" i="8"/>
  <c r="X13" i="8"/>
  <c r="AG12" i="8"/>
  <c r="AD12" i="8"/>
  <c r="AA12" i="8"/>
  <c r="X12" i="8"/>
  <c r="D39" i="9"/>
  <c r="B72" i="9"/>
  <c r="D38" i="9"/>
  <c r="B71" i="9"/>
  <c r="D37" i="9"/>
  <c r="B70" i="9"/>
  <c r="D36" i="9"/>
  <c r="B69" i="9"/>
  <c r="D35" i="9"/>
  <c r="B68" i="9"/>
  <c r="D34" i="9"/>
  <c r="D33" i="9"/>
  <c r="B66" i="9"/>
  <c r="D69" i="9"/>
  <c r="E69" i="9"/>
  <c r="F69" i="9"/>
  <c r="G69" i="9"/>
  <c r="H69" i="9"/>
  <c r="I69" i="9"/>
  <c r="J69" i="9"/>
  <c r="K69" i="9"/>
  <c r="L69" i="9"/>
  <c r="M69" i="9"/>
  <c r="N69" i="9"/>
  <c r="O69" i="9"/>
  <c r="P69" i="9"/>
  <c r="Q69" i="9"/>
  <c r="R69" i="9"/>
  <c r="S69" i="9"/>
  <c r="T69" i="9"/>
  <c r="U69" i="9"/>
  <c r="V69" i="9"/>
  <c r="W69" i="9"/>
  <c r="X69" i="9"/>
  <c r="Y69" i="9"/>
  <c r="Z69" i="9"/>
  <c r="AA69" i="9"/>
  <c r="AB69" i="9"/>
  <c r="AC69" i="9"/>
  <c r="AD69" i="9"/>
  <c r="AE69" i="9"/>
  <c r="AF69" i="9"/>
  <c r="AG69" i="9"/>
  <c r="AH69" i="9"/>
  <c r="AI69" i="9"/>
  <c r="AJ69" i="9"/>
  <c r="AK69" i="9"/>
  <c r="AL69" i="9"/>
  <c r="AM69" i="9"/>
  <c r="AN69" i="9"/>
  <c r="AO69" i="9"/>
  <c r="AP69" i="9"/>
  <c r="AQ69" i="9"/>
  <c r="AR69" i="9"/>
  <c r="AS69" i="9"/>
  <c r="AT69" i="9"/>
  <c r="AU69" i="9"/>
  <c r="AV69" i="9"/>
  <c r="AW69" i="9"/>
  <c r="AX69" i="9"/>
  <c r="AY69" i="9"/>
  <c r="AZ69" i="9"/>
  <c r="BA69" i="9"/>
  <c r="BB69" i="9"/>
  <c r="BC69" i="9"/>
  <c r="BD69" i="9"/>
  <c r="BE69" i="9"/>
  <c r="BF69" i="9"/>
  <c r="C69" i="9"/>
  <c r="E68" i="9"/>
  <c r="F68" i="9"/>
  <c r="G68" i="9"/>
  <c r="H68" i="9"/>
  <c r="I68" i="9"/>
  <c r="J68" i="9"/>
  <c r="K68" i="9"/>
  <c r="L68" i="9"/>
  <c r="M68" i="9"/>
  <c r="N68" i="9"/>
  <c r="O68" i="9"/>
  <c r="P68" i="9"/>
  <c r="Q68" i="9"/>
  <c r="R68" i="9"/>
  <c r="S68" i="9"/>
  <c r="T68" i="9"/>
  <c r="U68" i="9"/>
  <c r="V68" i="9"/>
  <c r="W68" i="9"/>
  <c r="X68" i="9"/>
  <c r="Y68" i="9"/>
  <c r="Z68" i="9"/>
  <c r="AA68" i="9"/>
  <c r="AB68" i="9"/>
  <c r="AC68" i="9"/>
  <c r="AD68" i="9"/>
  <c r="AE68" i="9"/>
  <c r="AF68" i="9"/>
  <c r="AG68" i="9"/>
  <c r="AH68" i="9"/>
  <c r="AI68" i="9"/>
  <c r="AJ68" i="9"/>
  <c r="AK68" i="9"/>
  <c r="AL68" i="9"/>
  <c r="AM68" i="9"/>
  <c r="AN68" i="9"/>
  <c r="AO68" i="9"/>
  <c r="AP68" i="9"/>
  <c r="AQ68" i="9"/>
  <c r="AR68" i="9"/>
  <c r="AS68" i="9"/>
  <c r="AT68" i="9"/>
  <c r="AU68" i="9"/>
  <c r="AV68" i="9"/>
  <c r="AW68" i="9"/>
  <c r="AX68" i="9"/>
  <c r="AY68" i="9"/>
  <c r="AZ68" i="9"/>
  <c r="BA68" i="9"/>
  <c r="BB68" i="9"/>
  <c r="BC68" i="9"/>
  <c r="BD68" i="9"/>
  <c r="BE68" i="9"/>
  <c r="BF68" i="9"/>
  <c r="D68" i="9"/>
  <c r="C68" i="9"/>
  <c r="BH70" i="9"/>
  <c r="BH71" i="9"/>
  <c r="BH66" i="9"/>
  <c r="BH63" i="9"/>
  <c r="G67" i="9"/>
  <c r="H67" i="9"/>
  <c r="I67" i="9"/>
  <c r="J67" i="9"/>
  <c r="K67" i="9"/>
  <c r="L67" i="9"/>
  <c r="M67" i="9"/>
  <c r="N67" i="9"/>
  <c r="O67" i="9"/>
  <c r="P67" i="9"/>
  <c r="Q67" i="9"/>
  <c r="R67" i="9"/>
  <c r="S67" i="9"/>
  <c r="T67" i="9"/>
  <c r="U67" i="9"/>
  <c r="V67" i="9"/>
  <c r="W67" i="9"/>
  <c r="X67" i="9"/>
  <c r="Y67" i="9"/>
  <c r="Z67" i="9"/>
  <c r="AA67" i="9"/>
  <c r="AB67" i="9"/>
  <c r="AC67" i="9"/>
  <c r="AD67" i="9"/>
  <c r="AE67" i="9"/>
  <c r="AF67" i="9"/>
  <c r="AG67" i="9"/>
  <c r="AH67" i="9"/>
  <c r="AI67" i="9"/>
  <c r="AJ67" i="9"/>
  <c r="AK67" i="9"/>
  <c r="AL67" i="9"/>
  <c r="AM67" i="9"/>
  <c r="AN67" i="9"/>
  <c r="AO67" i="9"/>
  <c r="AP67" i="9"/>
  <c r="AQ67" i="9"/>
  <c r="AR67" i="9"/>
  <c r="AS67" i="9"/>
  <c r="AT67" i="9"/>
  <c r="AU67" i="9"/>
  <c r="AV67" i="9"/>
  <c r="AW67" i="9"/>
  <c r="AX67" i="9"/>
  <c r="AY67" i="9"/>
  <c r="AZ67" i="9"/>
  <c r="BA67" i="9"/>
  <c r="BB67" i="9"/>
  <c r="BC67" i="9"/>
  <c r="BD67" i="9"/>
  <c r="BE67" i="9"/>
  <c r="BF67" i="9"/>
  <c r="E67" i="9"/>
  <c r="F67" i="9"/>
  <c r="C67" i="9"/>
  <c r="S129" i="8"/>
  <c r="S128" i="8"/>
  <c r="S125" i="8"/>
  <c r="S124" i="8"/>
  <c r="S123" i="8"/>
  <c r="S120" i="8"/>
  <c r="S119" i="8"/>
  <c r="S118" i="8"/>
  <c r="S114" i="8"/>
  <c r="S117" i="8"/>
  <c r="S113" i="8"/>
  <c r="S112" i="8"/>
  <c r="S106" i="8"/>
  <c r="S103" i="8"/>
  <c r="S102" i="8"/>
  <c r="S101" i="8"/>
  <c r="S97" i="8"/>
  <c r="S95" i="8"/>
  <c r="S94" i="8"/>
  <c r="S86" i="8"/>
  <c r="S85" i="8"/>
  <c r="S84" i="8"/>
  <c r="S83" i="8"/>
  <c r="S82" i="8"/>
  <c r="S78" i="8"/>
  <c r="S77" i="8"/>
  <c r="S76" i="8"/>
  <c r="S73" i="8"/>
  <c r="S70" i="8"/>
  <c r="S37" i="8"/>
  <c r="S35" i="8"/>
  <c r="S34" i="8"/>
  <c r="S33" i="8"/>
  <c r="S32" i="8"/>
  <c r="S31" i="8"/>
  <c r="S27" i="8"/>
  <c r="S26" i="8"/>
  <c r="S25" i="8"/>
  <c r="S24" i="8"/>
  <c r="S23" i="8"/>
  <c r="S22" i="8"/>
  <c r="S21" i="8"/>
  <c r="S20" i="8"/>
  <c r="S19" i="8"/>
  <c r="S18" i="8"/>
  <c r="S17" i="8"/>
  <c r="S13" i="8"/>
  <c r="S12" i="8"/>
  <c r="AX31" i="9"/>
  <c r="AV65" i="9"/>
  <c r="B67" i="9"/>
  <c r="U131" i="8"/>
  <c r="W131" i="8"/>
  <c r="C131" i="8"/>
  <c r="U130" i="8"/>
  <c r="W130" i="8"/>
  <c r="C130" i="8"/>
  <c r="U129" i="8"/>
  <c r="W129" i="8"/>
  <c r="U128" i="8"/>
  <c r="B128" i="8"/>
  <c r="A128" i="8"/>
  <c r="U125" i="8"/>
  <c r="C125" i="8"/>
  <c r="U124" i="8"/>
  <c r="C124" i="8"/>
  <c r="U123" i="8"/>
  <c r="B123" i="8"/>
  <c r="A123" i="8"/>
  <c r="U120" i="8"/>
  <c r="C120" i="8"/>
  <c r="U119" i="8"/>
  <c r="C119" i="8"/>
  <c r="U118" i="8"/>
  <c r="C118" i="8"/>
  <c r="U117" i="8"/>
  <c r="B117" i="8"/>
  <c r="A117" i="8"/>
  <c r="U114" i="8"/>
  <c r="C114" i="8"/>
  <c r="U113" i="8"/>
  <c r="C113" i="8"/>
  <c r="U112" i="8"/>
  <c r="C112" i="8"/>
  <c r="U106" i="8"/>
  <c r="B106" i="8"/>
  <c r="A106" i="8"/>
  <c r="U103" i="8"/>
  <c r="C103" i="8"/>
  <c r="U102" i="8"/>
  <c r="C102" i="8"/>
  <c r="U101" i="8"/>
  <c r="B101" i="8"/>
  <c r="A101" i="8"/>
  <c r="U98" i="8"/>
  <c r="C98" i="8"/>
  <c r="U97" i="8"/>
  <c r="C97" i="8"/>
  <c r="U96" i="8"/>
  <c r="W96" i="8"/>
  <c r="C96" i="8"/>
  <c r="U95" i="8"/>
  <c r="C95" i="8"/>
  <c r="U94" i="8"/>
  <c r="C94" i="8"/>
  <c r="B93" i="8"/>
  <c r="A93" i="8"/>
  <c r="U86" i="8"/>
  <c r="C86" i="8"/>
  <c r="U85" i="8"/>
  <c r="C85" i="8"/>
  <c r="U84" i="8"/>
  <c r="C84" i="8"/>
  <c r="U83" i="8"/>
  <c r="C83" i="8"/>
  <c r="U82" i="8"/>
  <c r="C82" i="8"/>
  <c r="B81" i="8"/>
  <c r="A81" i="8"/>
  <c r="U78" i="8"/>
  <c r="C78" i="8"/>
  <c r="U77" i="8"/>
  <c r="C77" i="8"/>
  <c r="U76" i="8"/>
  <c r="C76" i="8"/>
  <c r="U73" i="8"/>
  <c r="C73" i="8"/>
  <c r="U70" i="8"/>
  <c r="C70" i="8"/>
  <c r="B69" i="8"/>
  <c r="A69" i="8"/>
  <c r="U37" i="8"/>
  <c r="C37" i="8"/>
  <c r="U35" i="8"/>
  <c r="C35" i="8"/>
  <c r="U34" i="8"/>
  <c r="C34" i="8"/>
  <c r="U33" i="8"/>
  <c r="C33" i="8"/>
  <c r="U32" i="8"/>
  <c r="C32" i="8"/>
  <c r="U31" i="8"/>
  <c r="C31" i="8"/>
  <c r="B30" i="8"/>
  <c r="A30" i="8"/>
  <c r="U27" i="8"/>
  <c r="L27" i="8"/>
  <c r="U22" i="8"/>
  <c r="L22" i="8"/>
  <c r="U26" i="8"/>
  <c r="L26" i="8"/>
  <c r="U21" i="8"/>
  <c r="L21" i="8"/>
  <c r="U25" i="8"/>
  <c r="L25" i="8"/>
  <c r="U20" i="8"/>
  <c r="L20" i="8"/>
  <c r="U24" i="8"/>
  <c r="W24" i="8"/>
  <c r="L24" i="8"/>
  <c r="U19" i="8"/>
  <c r="L19" i="8"/>
  <c r="U23" i="8"/>
  <c r="L23" i="8"/>
  <c r="U18" i="8"/>
  <c r="L18" i="8"/>
  <c r="U17" i="8"/>
  <c r="C17" i="8"/>
  <c r="U13" i="8"/>
  <c r="C13" i="8"/>
  <c r="U12" i="8"/>
  <c r="B12" i="8"/>
  <c r="A12" i="8"/>
  <c r="AC33" i="8"/>
  <c r="AC13" i="8"/>
  <c r="Z112" i="8"/>
  <c r="AI123" i="8"/>
  <c r="AF13" i="8"/>
  <c r="Z23" i="8"/>
  <c r="AC20" i="8"/>
  <c r="AF17" i="8"/>
  <c r="AF25" i="8"/>
  <c r="AI22" i="8"/>
  <c r="AF70" i="8"/>
  <c r="AI77" i="8"/>
  <c r="AF94" i="8"/>
  <c r="AF101" i="8"/>
  <c r="Z113" i="8"/>
  <c r="AF113" i="8"/>
  <c r="Z119" i="8"/>
  <c r="AF119" i="8"/>
  <c r="Z32" i="8"/>
  <c r="Z118" i="8"/>
  <c r="AF73" i="8"/>
  <c r="AF95" i="8"/>
  <c r="AC22" i="8"/>
  <c r="AF19" i="8"/>
  <c r="AF27" i="8"/>
  <c r="Z78" i="8"/>
  <c r="AI21" i="8"/>
  <c r="W32" i="8"/>
  <c r="AI34" i="8"/>
  <c r="AI84" i="8"/>
  <c r="Z31" i="8"/>
  <c r="AC103" i="8"/>
  <c r="AF112" i="8"/>
  <c r="W94" i="8"/>
  <c r="AF33" i="8"/>
  <c r="AI35" i="8"/>
  <c r="AF82" i="8"/>
  <c r="AI85" i="8"/>
  <c r="Z86" i="8"/>
  <c r="AI76" i="8"/>
  <c r="AF118" i="8"/>
  <c r="W78" i="8"/>
  <c r="AC32" i="8"/>
  <c r="AF34" i="8"/>
  <c r="AF83" i="8"/>
  <c r="AI97" i="8"/>
  <c r="Q100" i="8"/>
  <c r="Q29" i="8"/>
  <c r="Q11" i="8"/>
  <c r="Q92" i="8"/>
  <c r="Q105" i="8"/>
  <c r="Q122" i="8"/>
  <c r="Q80" i="8"/>
  <c r="Q116" i="8"/>
  <c r="Q127" i="8"/>
  <c r="Q68" i="8"/>
  <c r="BH67" i="9"/>
  <c r="B161" i="9"/>
  <c r="B162" i="9"/>
  <c r="B164" i="9"/>
  <c r="B166" i="9"/>
  <c r="B168" i="9"/>
  <c r="B160" i="9"/>
  <c r="B159" i="9"/>
  <c r="B163" i="9"/>
  <c r="B165" i="9"/>
  <c r="B167" i="9"/>
  <c r="AI124" i="8"/>
  <c r="W27" i="8"/>
  <c r="S146" i="8"/>
  <c r="W106" i="8"/>
  <c r="AC21" i="8"/>
  <c r="AF18" i="8"/>
  <c r="AF26" i="8"/>
  <c r="AI23" i="8"/>
  <c r="Z33" i="8"/>
  <c r="AC34" i="8"/>
  <c r="AF35" i="8"/>
  <c r="AI37" i="8"/>
  <c r="AC70" i="8"/>
  <c r="AF76" i="8"/>
  <c r="AI78" i="8"/>
  <c r="AC82" i="8"/>
  <c r="AF84" i="8"/>
  <c r="AI86" i="8"/>
  <c r="AC94" i="8"/>
  <c r="AF102" i="8"/>
  <c r="Z114" i="8"/>
  <c r="AF114" i="8"/>
  <c r="Z120" i="8"/>
  <c r="AF120" i="8"/>
  <c r="AC123" i="8"/>
  <c r="W123" i="8"/>
  <c r="AC12" i="8"/>
  <c r="AC23" i="8"/>
  <c r="W13" i="8"/>
  <c r="AI12" i="8"/>
  <c r="AI125" i="8"/>
  <c r="Z124" i="8"/>
  <c r="Z125" i="8"/>
  <c r="Z13" i="8"/>
  <c r="AC18" i="8"/>
  <c r="AC26" i="8"/>
  <c r="AF23" i="8"/>
  <c r="AI20" i="8"/>
  <c r="AC31" i="8"/>
  <c r="AF32" i="8"/>
  <c r="AI33" i="8"/>
  <c r="Z77" i="8"/>
  <c r="AI73" i="8"/>
  <c r="Z85" i="8"/>
  <c r="AI83" i="8"/>
  <c r="Z97" i="8"/>
  <c r="AI95" i="8"/>
  <c r="AC102" i="8"/>
  <c r="Z106" i="8"/>
  <c r="AF106" i="8"/>
  <c r="Z117" i="8"/>
  <c r="AF117" i="8"/>
  <c r="Z123" i="8"/>
  <c r="AF125" i="8"/>
  <c r="AC128" i="8"/>
  <c r="AI128" i="8"/>
  <c r="W22" i="8"/>
  <c r="W34" i="8"/>
  <c r="W76" i="8"/>
  <c r="W86" i="8"/>
  <c r="W102" i="8"/>
  <c r="W119" i="8"/>
  <c r="Z22" i="8"/>
  <c r="AC19" i="8"/>
  <c r="AC27" i="8"/>
  <c r="AF24" i="8"/>
  <c r="W23" i="8"/>
  <c r="W33" i="8"/>
  <c r="W77" i="8"/>
  <c r="W103" i="8"/>
  <c r="W120" i="8"/>
  <c r="AI13" i="8"/>
  <c r="Z24" i="8"/>
  <c r="W25" i="8"/>
  <c r="W31" i="8"/>
  <c r="W95" i="8"/>
  <c r="W112" i="8"/>
  <c r="W124" i="8"/>
  <c r="W18" i="8"/>
  <c r="Z12" i="8"/>
  <c r="Z17" i="8"/>
  <c r="Z25" i="8"/>
  <c r="AI24" i="8"/>
  <c r="Z34" i="8"/>
  <c r="AC35" i="8"/>
  <c r="AF37" i="8"/>
  <c r="AC73" i="8"/>
  <c r="AF77" i="8"/>
  <c r="AC83" i="8"/>
  <c r="AF85" i="8"/>
  <c r="AC95" i="8"/>
  <c r="AF97" i="8"/>
  <c r="Z101" i="8"/>
  <c r="AF103" i="8"/>
  <c r="AC106" i="8"/>
  <c r="AI106" i="8"/>
  <c r="AC117" i="8"/>
  <c r="AI117" i="8"/>
  <c r="AC124" i="8"/>
  <c r="Z128" i="8"/>
  <c r="AF128" i="8"/>
  <c r="W12" i="8"/>
  <c r="W26" i="8"/>
  <c r="W82" i="8"/>
  <c r="W113" i="8"/>
  <c r="W125" i="8"/>
  <c r="Z18" i="8"/>
  <c r="Z26" i="8"/>
  <c r="AF20" i="8"/>
  <c r="AI17" i="8"/>
  <c r="AI25" i="8"/>
  <c r="Z35" i="8"/>
  <c r="AC37" i="8"/>
  <c r="Z70" i="8"/>
  <c r="AC76" i="8"/>
  <c r="AF78" i="8"/>
  <c r="Z82" i="8"/>
  <c r="AC84" i="8"/>
  <c r="AF86" i="8"/>
  <c r="Z94" i="8"/>
  <c r="Z102" i="8"/>
  <c r="AI101" i="8"/>
  <c r="AC112" i="8"/>
  <c r="AI112" i="8"/>
  <c r="AC118" i="8"/>
  <c r="AI118" i="8"/>
  <c r="AC125" i="8"/>
  <c r="W19" i="8"/>
  <c r="W17" i="8"/>
  <c r="W83" i="8"/>
  <c r="W97" i="8"/>
  <c r="W114" i="8"/>
  <c r="W128" i="8"/>
  <c r="AF12" i="8"/>
  <c r="Z19" i="8"/>
  <c r="Z27" i="8"/>
  <c r="AC24" i="8"/>
  <c r="AF21" i="8"/>
  <c r="AI18" i="8"/>
  <c r="AI26" i="8"/>
  <c r="Z37" i="8"/>
  <c r="AI31" i="8"/>
  <c r="Z73" i="8"/>
  <c r="AC77" i="8"/>
  <c r="Z83" i="8"/>
  <c r="AC85" i="8"/>
  <c r="Z95" i="8"/>
  <c r="AC97" i="8"/>
  <c r="Z103" i="8"/>
  <c r="AI102" i="8"/>
  <c r="AC113" i="8"/>
  <c r="AI113" i="8"/>
  <c r="AC119" i="8"/>
  <c r="AI119" i="8"/>
  <c r="AF123" i="8"/>
  <c r="W20" i="8"/>
  <c r="W37" i="8"/>
  <c r="W70" i="8"/>
  <c r="W84" i="8"/>
  <c r="W117" i="8"/>
  <c r="Z20" i="8"/>
  <c r="AC17" i="8"/>
  <c r="AC25" i="8"/>
  <c r="AF22" i="8"/>
  <c r="AI19" i="8"/>
  <c r="AI27" i="8"/>
  <c r="AF31" i="8"/>
  <c r="AI32" i="8"/>
  <c r="Z76" i="8"/>
  <c r="AC78" i="8"/>
  <c r="AI70" i="8"/>
  <c r="Z84" i="8"/>
  <c r="AC86" i="8"/>
  <c r="AI82" i="8"/>
  <c r="AI94" i="8"/>
  <c r="AC101" i="8"/>
  <c r="AI103" i="8"/>
  <c r="AC114" i="8"/>
  <c r="AI114" i="8"/>
  <c r="AC120" i="8"/>
  <c r="AI120" i="8"/>
  <c r="AF124" i="8"/>
  <c r="W21" i="8"/>
  <c r="W35" i="8"/>
  <c r="W73" i="8"/>
  <c r="W85" i="8"/>
  <c r="W101" i="8"/>
  <c r="W118" i="8"/>
  <c r="BH69" i="9"/>
  <c r="BH68" i="9"/>
  <c r="R144" i="7"/>
  <c r="R143" i="7"/>
  <c r="R142" i="7"/>
  <c r="R141" i="7"/>
  <c r="T141" i="7"/>
  <c r="R123" i="7"/>
  <c r="T123" i="7"/>
  <c r="R122" i="7"/>
  <c r="T122" i="7"/>
  <c r="R121" i="7"/>
  <c r="T121" i="7"/>
  <c r="R119" i="7"/>
  <c r="T119" i="7"/>
  <c r="R118" i="7"/>
  <c r="T118" i="7"/>
  <c r="R117" i="7"/>
  <c r="T117" i="7"/>
  <c r="R116" i="7"/>
  <c r="T116" i="7"/>
  <c r="R114" i="7"/>
  <c r="T114" i="7"/>
  <c r="R113" i="7"/>
  <c r="T113" i="7"/>
  <c r="R112" i="7"/>
  <c r="T112" i="7"/>
  <c r="R106" i="7"/>
  <c r="T106" i="7"/>
  <c r="R104" i="7"/>
  <c r="T104" i="7"/>
  <c r="R103" i="7"/>
  <c r="T103" i="7"/>
  <c r="R102" i="7"/>
  <c r="T102" i="7"/>
  <c r="R100" i="7"/>
  <c r="T100" i="7"/>
  <c r="R99" i="7"/>
  <c r="T99" i="7"/>
  <c r="R98" i="7"/>
  <c r="R97" i="7"/>
  <c r="T97" i="7"/>
  <c r="R96" i="7"/>
  <c r="T96" i="7"/>
  <c r="R87" i="7"/>
  <c r="T87" i="7"/>
  <c r="R86" i="7"/>
  <c r="T86" i="7"/>
  <c r="R85" i="7"/>
  <c r="T85" i="7"/>
  <c r="R84" i="7"/>
  <c r="T84" i="7"/>
  <c r="R83" i="7"/>
  <c r="T83" i="7"/>
  <c r="R80" i="7"/>
  <c r="T80" i="7"/>
  <c r="R79" i="7"/>
  <c r="T79" i="7"/>
  <c r="R78" i="7"/>
  <c r="T78" i="7"/>
  <c r="R75" i="7"/>
  <c r="T75" i="7"/>
  <c r="R72" i="7"/>
  <c r="T72" i="7"/>
  <c r="R37" i="7"/>
  <c r="T37" i="7"/>
  <c r="R35" i="7"/>
  <c r="T35" i="7"/>
  <c r="R34" i="7"/>
  <c r="T34" i="7"/>
  <c r="R33" i="7"/>
  <c r="T33" i="7"/>
  <c r="R32" i="7"/>
  <c r="T32" i="7"/>
  <c r="R31" i="7"/>
  <c r="T31" i="7"/>
  <c r="R25" i="7"/>
  <c r="T25" i="7"/>
  <c r="R26" i="7"/>
  <c r="T26" i="7"/>
  <c r="R27" i="7"/>
  <c r="T27" i="7"/>
  <c r="R28" i="7"/>
  <c r="T28" i="7"/>
  <c r="R20" i="7"/>
  <c r="T20" i="7"/>
  <c r="R21" i="7"/>
  <c r="T21" i="7"/>
  <c r="R22" i="7"/>
  <c r="T22" i="7"/>
  <c r="R23" i="7"/>
  <c r="T23" i="7"/>
  <c r="R24" i="7"/>
  <c r="T24" i="7"/>
  <c r="R19" i="7"/>
  <c r="T19" i="7"/>
  <c r="R18" i="7"/>
  <c r="T18" i="7"/>
  <c r="R17" i="7"/>
  <c r="T17" i="7"/>
  <c r="C37" i="7"/>
  <c r="N31" i="9"/>
  <c r="L65" i="9"/>
  <c r="R12" i="7"/>
  <c r="T12" i="7"/>
  <c r="C143" i="7"/>
  <c r="AW31" i="9"/>
  <c r="AU65" i="9"/>
  <c r="AV31" i="9"/>
  <c r="AT65" i="9"/>
  <c r="B141" i="7"/>
  <c r="AU31" i="9"/>
  <c r="AS65" i="9"/>
  <c r="A141" i="7"/>
  <c r="C123" i="7"/>
  <c r="AT31" i="9"/>
  <c r="AR65" i="9"/>
  <c r="C122" i="7"/>
  <c r="AS31" i="9"/>
  <c r="AQ65" i="9"/>
  <c r="B121" i="7"/>
  <c r="AR31" i="9"/>
  <c r="AP65" i="9"/>
  <c r="A121" i="7"/>
  <c r="C119" i="7"/>
  <c r="AQ31" i="9"/>
  <c r="AO65" i="9"/>
  <c r="C118" i="7"/>
  <c r="AP31" i="9"/>
  <c r="AN65" i="9"/>
  <c r="C117" i="7"/>
  <c r="AO31" i="9"/>
  <c r="AM65" i="9"/>
  <c r="B116" i="7"/>
  <c r="AN31" i="9"/>
  <c r="AL65" i="9"/>
  <c r="A116" i="7"/>
  <c r="C114" i="7"/>
  <c r="AM31" i="9"/>
  <c r="AK65" i="9"/>
  <c r="C113" i="7"/>
  <c r="AL31" i="9"/>
  <c r="AJ65" i="9"/>
  <c r="C112" i="7"/>
  <c r="AK31" i="9"/>
  <c r="AI65" i="9"/>
  <c r="B106" i="7"/>
  <c r="AJ31" i="9"/>
  <c r="AH65" i="9"/>
  <c r="A106" i="7"/>
  <c r="C104" i="7"/>
  <c r="AI31" i="9"/>
  <c r="AG65" i="9"/>
  <c r="C103" i="7"/>
  <c r="AH31" i="9"/>
  <c r="AF65" i="9"/>
  <c r="B102" i="7"/>
  <c r="AG31" i="9"/>
  <c r="AE65" i="9"/>
  <c r="A102" i="7"/>
  <c r="C100" i="7"/>
  <c r="AF31" i="9"/>
  <c r="AD65" i="9"/>
  <c r="C99" i="7"/>
  <c r="AE31" i="9"/>
  <c r="AC65" i="9"/>
  <c r="C98" i="7"/>
  <c r="AD31" i="9"/>
  <c r="AB65" i="9"/>
  <c r="C97" i="7"/>
  <c r="AC31" i="9"/>
  <c r="AA65" i="9"/>
  <c r="C96" i="7"/>
  <c r="AB31" i="9"/>
  <c r="Z65" i="9"/>
  <c r="B95" i="7"/>
  <c r="AA31" i="9"/>
  <c r="Y65" i="9"/>
  <c r="A95" i="7"/>
  <c r="C87" i="7"/>
  <c r="Z31" i="9"/>
  <c r="X65" i="9"/>
  <c r="C86" i="7"/>
  <c r="Y31" i="9"/>
  <c r="W65" i="9"/>
  <c r="C85" i="7"/>
  <c r="X31" i="9"/>
  <c r="V65" i="9"/>
  <c r="C84" i="7"/>
  <c r="W31" i="9"/>
  <c r="U65" i="9"/>
  <c r="C83" i="7"/>
  <c r="V31" i="9"/>
  <c r="T65" i="9"/>
  <c r="B82" i="7"/>
  <c r="U31" i="9"/>
  <c r="S65" i="9"/>
  <c r="A82" i="7"/>
  <c r="C80" i="7"/>
  <c r="T31" i="9"/>
  <c r="R65" i="9"/>
  <c r="C79" i="7"/>
  <c r="S31" i="9"/>
  <c r="Q65" i="9"/>
  <c r="C78" i="7"/>
  <c r="R31" i="9"/>
  <c r="P65" i="9"/>
  <c r="C75" i="7"/>
  <c r="Q31" i="9"/>
  <c r="O65" i="9"/>
  <c r="C72" i="7"/>
  <c r="P31" i="9"/>
  <c r="N65" i="9"/>
  <c r="B71" i="7"/>
  <c r="O31" i="9"/>
  <c r="M65" i="9"/>
  <c r="A71" i="7"/>
  <c r="C35" i="7"/>
  <c r="M31" i="9"/>
  <c r="K65" i="9"/>
  <c r="C34" i="7"/>
  <c r="L31" i="9"/>
  <c r="J65" i="9"/>
  <c r="C33" i="7"/>
  <c r="K31" i="9"/>
  <c r="I65" i="9"/>
  <c r="C32" i="7"/>
  <c r="J31" i="9"/>
  <c r="H65" i="9"/>
  <c r="C31" i="7"/>
  <c r="I31" i="9"/>
  <c r="G65" i="9"/>
  <c r="B30" i="7"/>
  <c r="H31" i="9"/>
  <c r="F65" i="9"/>
  <c r="A30" i="7"/>
  <c r="A12" i="7"/>
  <c r="K25" i="7"/>
  <c r="BE31" i="9"/>
  <c r="BC65" i="9"/>
  <c r="K26" i="7"/>
  <c r="BF31" i="9"/>
  <c r="BD65" i="9"/>
  <c r="K27" i="7"/>
  <c r="BG31" i="9"/>
  <c r="BE65" i="9"/>
  <c r="K28" i="7"/>
  <c r="BH31" i="9"/>
  <c r="BF65" i="9"/>
  <c r="K24" i="7"/>
  <c r="BD31" i="9"/>
  <c r="BB65" i="9"/>
  <c r="K22" i="7"/>
  <c r="BB31" i="9"/>
  <c r="AZ65" i="9"/>
  <c r="K23" i="7"/>
  <c r="BC31" i="9"/>
  <c r="BA65" i="9"/>
  <c r="K21" i="7"/>
  <c r="BA31" i="9"/>
  <c r="AY65" i="9"/>
  <c r="K20" i="7"/>
  <c r="AZ31" i="9"/>
  <c r="AX65" i="9"/>
  <c r="K19" i="7"/>
  <c r="AY31" i="9"/>
  <c r="AW65" i="9"/>
  <c r="C18" i="7"/>
  <c r="G31" i="9"/>
  <c r="E65" i="9"/>
  <c r="C17" i="7"/>
  <c r="F31" i="9"/>
  <c r="D65" i="9"/>
  <c r="B12" i="7"/>
  <c r="E31" i="9"/>
  <c r="C65" i="9"/>
  <c r="B169" i="9"/>
  <c r="AI146" i="8"/>
  <c r="AG148" i="8"/>
  <c r="M27" i="1"/>
  <c r="AC146" i="8"/>
  <c r="AA148" i="8"/>
  <c r="I27" i="1"/>
  <c r="Z146" i="8"/>
  <c r="X148" i="8"/>
  <c r="G27" i="1"/>
  <c r="AF146" i="8"/>
  <c r="AD148" i="8"/>
  <c r="K27" i="1"/>
  <c r="W146" i="8"/>
  <c r="U148" i="8"/>
  <c r="E27" i="1"/>
</calcChain>
</file>

<file path=xl/sharedStrings.xml><?xml version="1.0" encoding="utf-8"?>
<sst xmlns="http://schemas.openxmlformats.org/spreadsheetml/2006/main" count="1620" uniqueCount="520">
  <si>
    <t>1. Hebben jullie als bedrijf een IMVO-beleid?</t>
  </si>
  <si>
    <t>2. Is IMVO geïntegreerd in jullie bedrijfsvoering?</t>
  </si>
  <si>
    <t>3. Hebben jullie een klachtenmechanisme waar individuen, groepen en organisaties die negatieve gevolgen ondervinden van het handelen van jouw onderneming terecht kunnen met klachten?</t>
  </si>
  <si>
    <t>4. Hebben jullie een overzicht van de productieketen?</t>
  </si>
  <si>
    <t>5. Hebben jullie de risico's in (een deel van) de productieketen in kaart gebracht?</t>
  </si>
  <si>
    <t>6. Hebben jullie risico's en schade/impacts geprioriteerd?</t>
  </si>
  <si>
    <t>7. Hebben jullie op basis van de geprioriteerde risico’s en impacts acties geformuleerd of bijgesteld?</t>
  </si>
  <si>
    <t>8. Hebben jullie op basis van de geprioriteerde risico’s en impacts doelstellingen geformuleerd of bijgesteld?</t>
  </si>
  <si>
    <t>9. Evalueren jullie de effectiviteit van de genomen IMVO-maatregelen?</t>
  </si>
  <si>
    <t>10. Communiceren jullie het IMVO-beleid extern?</t>
  </si>
  <si>
    <t>Plan van Aanpak</t>
  </si>
  <si>
    <t>Codes</t>
  </si>
  <si>
    <t>Onderschrijft jullie IMVO-beleid de internationale richtlijnen die in het convenant worden genoemd?</t>
  </si>
  <si>
    <t>Onderschrijft jullie IMVO-beleid de 10 kernthema's die in het convenant worden genoemd?</t>
  </si>
  <si>
    <t>Wordt het IMVO beleid intern gecommuniceerd?</t>
  </si>
  <si>
    <t>Wordt het IMVO-beleid door de top van jullie bedrijf (uit)gedragen?</t>
  </si>
  <si>
    <t>Is er specifiek personeel aangewezen dat de verantwoordelijkheid heeft voor de dagelijkse uitvoering van het IMVO-beleid?</t>
  </si>
  <si>
    <t>Zijn andere afdelingen bij de uitvoering van het IMVO-beleid betrokken?</t>
  </si>
  <si>
    <t>Zijn alle IMVO-thema's uit het convenant geïntegreerd in de relatie met leveranciers?</t>
  </si>
  <si>
    <t>Neem je IMVO mee in de evaluatie van de prestaties van leveranciers en producenten?</t>
  </si>
  <si>
    <t>Hebben jullie een intern klachtenmechanisme?</t>
  </si>
  <si>
    <t>Hebben jullie een extern klachtenmechanisme?</t>
  </si>
  <si>
    <t>Hebben jullie klachten ontvangen van werknemers / belanghebbenden?</t>
  </si>
  <si>
    <t>Worden de klachten die nog in behandeling zijn binnen redelijke termijn opgelost?</t>
  </si>
  <si>
    <t>Zijn er klachten gegrond bevonden? </t>
  </si>
  <si>
    <t>Hebben jullie een actueel overzicht van de eerstelijns productielocaties  en subcontractors, inclusief naam en adresgegevens?</t>
  </si>
  <si>
    <t>Hebben jullie een overzicht van de tweedelijns productielocaties, inclusief naam en adresgegevens?</t>
  </si>
  <si>
    <t>Hebben jullie een overzicht van productielocaties verder in je keten en/of weten jullie waar belangrijke materialen vandaan komen?</t>
  </si>
  <si>
    <t>Hebben jullie een overzicht van jullie producten en de daarvoor gebruikte grondstoffen?</t>
  </si>
  <si>
    <t>Hebben jullie een overzicht van de processen die worden ingezet voor de productie?</t>
  </si>
  <si>
    <t>Hebben jullie de risico’s in de productie- of toeleveringsketen per land/regio in kaart gebracht?</t>
  </si>
  <si>
    <t>Hebben jullie de risico’s rondom grondstoffen in kaart gebracht?</t>
  </si>
  <si>
    <t>Hebben jullie de risico’s ook per producent in kaart gebracht?</t>
  </si>
  <si>
    <t>Onderzoeken jullie bij nieuwe inkoopbeslissingen eerst de mogelijke risico's?</t>
  </si>
  <si>
    <t>Hebben jullie het afgelopen jaar signalen ontvangen over schades of impacts via MVO-monitoring(audit)systeem of via klachten of cases?</t>
  </si>
  <si>
    <t>Hebben jullie alle vastgestelde risico's en schade/impacts geprioriteerd op basis van ernst en waarschijnlijkheid?</t>
  </si>
  <si>
    <t>Hebben jullie acties ondernomen naar aanleiding van klachten of meldingen van derden of naar aanleiding van auditrapporten over schades en impacts?</t>
  </si>
  <si>
    <t>Werken jullie samen met producenten aan het elimineren en reduceren van de geprioriteerde risico's en impacts?</t>
  </si>
  <si>
    <t>Heb je alle acties benoemd in je plan van aanpak en in het beoordelingsverslag van afgelopen jaar opgepakt en afgehandeld?</t>
  </si>
  <si>
    <t>Hebben jullie doelstellingen geformuleerd?</t>
  </si>
  <si>
    <t>Zijn deze doelstellingen of acties uitgesplitst voor de korte en lange termijn?</t>
  </si>
  <si>
    <t>Evalueren jullie de vooruitgang t.o.v. interne doelstellingen of acties?</t>
  </si>
  <si>
    <t>Hoe evalueren jullie de vooruitgang van maatregelen op producentenniveau, op externe doelstellingen en op acties?</t>
  </si>
  <si>
    <t>Passen jullie het IMVO- en inkoopbeleid periodiek aan naar aanleiding van de impacts en risico’s, ontvangen klachten en de feedback van belanghebbenden?</t>
  </si>
  <si>
    <t>Informeren jullie externe stakeholders over de risico's en impacts van jullie producten?</t>
  </si>
  <si>
    <t>Informeren jullie externe stakeholders over de doelstellingen en de mate waarin deze doelstellingen zijn gerealiseerd?</t>
  </si>
  <si>
    <t>Communiceren jullie over het aantal ontvangen klachten, de aard van die klachten en de manier waarop jullie die hebben geadresseerd?</t>
  </si>
  <si>
    <t>Discriminatie en gender</t>
  </si>
  <si>
    <t>Kinderarbeid en kinderrechten</t>
  </si>
  <si>
    <t>Gedwongen arbeid</t>
  </si>
  <si>
    <t>Leefbaar loon en leefbaar inkomen</t>
  </si>
  <si>
    <t>Beperking van vakvereniging</t>
  </si>
  <si>
    <t>Veiligheid en gezondheid</t>
  </si>
  <si>
    <t>Voedselzekerheid en voedselkwaliteit</t>
  </si>
  <si>
    <t>Landrechten en toegang tot natuurlijke hulpbronnen</t>
  </si>
  <si>
    <t>Watervervuiling en gebruik chemicaliën, water en energie</t>
  </si>
  <si>
    <t>Dierenwelzijn</t>
  </si>
  <si>
    <t>Beleid en herstel</t>
  </si>
  <si>
    <t>vul in</t>
  </si>
  <si>
    <t>ja</t>
  </si>
  <si>
    <t>nee</t>
  </si>
  <si>
    <t>onbekend</t>
  </si>
  <si>
    <t>A</t>
  </si>
  <si>
    <t>B</t>
  </si>
  <si>
    <t>C</t>
  </si>
  <si>
    <t>D</t>
  </si>
  <si>
    <t>E</t>
  </si>
  <si>
    <t>F</t>
  </si>
  <si>
    <t>deelvragen B&amp;H</t>
  </si>
  <si>
    <t>ja, geheel</t>
  </si>
  <si>
    <t>nee, nog niet</t>
  </si>
  <si>
    <t>nee, geheel niet</t>
  </si>
  <si>
    <t>anders, nl</t>
  </si>
  <si>
    <t xml:space="preserve">Worden belanghebbenden geraadpleegd over IMVO thema's? </t>
  </si>
  <si>
    <t>Risicoprofiel:</t>
  </si>
  <si>
    <t>Productcategorie</t>
  </si>
  <si>
    <t>Algemeen</t>
  </si>
  <si>
    <t>Vers EU</t>
  </si>
  <si>
    <t>Vers non-EU</t>
  </si>
  <si>
    <t>Branded vers</t>
  </si>
  <si>
    <t>Branded houdbaar EU</t>
  </si>
  <si>
    <t>Branded houdbaar no-EU</t>
  </si>
  <si>
    <t>Huismerk EU</t>
  </si>
  <si>
    <t>Huismerk non-EU</t>
  </si>
  <si>
    <t>Puur</t>
  </si>
  <si>
    <t>Eenvoudig samengesteld</t>
  </si>
  <si>
    <t>Complex Samengesteld</t>
  </si>
  <si>
    <t>Commodity</t>
  </si>
  <si>
    <t>Grootschalig producent</t>
  </si>
  <si>
    <t>Kleinschalige producent</t>
  </si>
  <si>
    <t>Onbekend</t>
  </si>
  <si>
    <t>NAW</t>
  </si>
  <si>
    <t>Regio</t>
  </si>
  <si>
    <t>Continent</t>
  </si>
  <si>
    <t>Noord</t>
  </si>
  <si>
    <t>Oost</t>
  </si>
  <si>
    <t>Zuid</t>
  </si>
  <si>
    <t>West</t>
  </si>
  <si>
    <t>Midden</t>
  </si>
  <si>
    <t>Zuidoost</t>
  </si>
  <si>
    <t>anders</t>
  </si>
  <si>
    <t>Europa</t>
  </si>
  <si>
    <t>Afrika</t>
  </si>
  <si>
    <t>Azie</t>
  </si>
  <si>
    <t>Amerika</t>
  </si>
  <si>
    <t>Australie</t>
  </si>
  <si>
    <t>Risico's</t>
  </si>
  <si>
    <t>Geen risico's</t>
  </si>
  <si>
    <t>-</t>
  </si>
  <si>
    <t>Lid van</t>
  </si>
  <si>
    <t>CBL</t>
  </si>
  <si>
    <t>FNLI</t>
  </si>
  <si>
    <t>KNSV</t>
  </si>
  <si>
    <t>test 1</t>
  </si>
  <si>
    <t>test 2</t>
  </si>
  <si>
    <t>test 3</t>
  </si>
  <si>
    <t>test 4</t>
  </si>
  <si>
    <t>test 5</t>
  </si>
  <si>
    <t>test 6</t>
  </si>
  <si>
    <t>test 7</t>
  </si>
  <si>
    <t>test a</t>
  </si>
  <si>
    <t>test B</t>
  </si>
  <si>
    <t>test c</t>
  </si>
  <si>
    <t>test d</t>
  </si>
  <si>
    <t>test e</t>
  </si>
  <si>
    <t>test f</t>
  </si>
  <si>
    <t>test g</t>
  </si>
  <si>
    <t>advies</t>
  </si>
  <si>
    <t>Vul een antwoord in om een advies te krijgen</t>
  </si>
  <si>
    <t>Code of Conduct, Mission Statement, Supplier Code of Conduct, certificeringen, onderschrijven en expliciet noemen van OESO richtlijnen (UNGP's), ISO 26000 in het IMVO beleid, certificering</t>
  </si>
  <si>
    <t xml:space="preserve">gap-analysis huidig IMVO-beleid t.o.v. OESO, staan 10 kernthema's van convenant centraal genoemd in IMVO-beleid? </t>
  </si>
  <si>
    <t xml:space="preserve">Intranet, nieuwsbrief, jaarverslag, trainingen voor werknemers en zakenpartners, workshops, presentaties, ALV </t>
  </si>
  <si>
    <t xml:space="preserve">In communicatie, in voordrachten, pro-actieve houding voor seminars, communicatie naar consumenten, in contact met werknemers, business partners, andere relevante partijen, transparantie eis. </t>
  </si>
  <si>
    <t>Manager duurzaamheid, projectgroepen, budget, ondersteunend team manager duurzaamheid</t>
  </si>
  <si>
    <t xml:space="preserve">Integraal beleid, meerdere medewerkers voor duurzaamheid, </t>
  </si>
  <si>
    <t>Supplier Code of Conduct, duurzaamheid in offertetraject, informatievoorziening</t>
  </si>
  <si>
    <t xml:space="preserve">Beoordeling leveranciers op duurzaamheid, audits, impact assessments, informatievoorziening, </t>
  </si>
  <si>
    <t xml:space="preserve">Bereikbaarheid klachtenpunt, anoniem mogelijk?, digitaal, telefonisch, papier?, objectieve beoordeling, follow-up, kosten, in samenwerking met relevante stakeholders? Aanmoedigen gebruik,  publieke registratie van ontvangen klachten, geen represaille, op welk niveau? (project, enteprise, industry) </t>
  </si>
  <si>
    <t>Bereikbaarheid klachtenpunt, anoniem mogelijk?, digitaal, telefonisch, papier?, objectieve beoordeling, follow-up, kosten</t>
  </si>
  <si>
    <t>Klachtencommissie, kosten, anonimiteit, follow-up, publicatie</t>
  </si>
  <si>
    <t>Onderzoek, genoegdoening, schadeherstel, verandering bedrijfsproces</t>
  </si>
  <si>
    <t>Lengte termijn, communicatie omtrent status, deadlines, verergering schade</t>
  </si>
  <si>
    <t>Overzicht directe leveranciers, hoeveelheid leveranciers, alle leveranciers, subcontractors bekend, NAW-gegevens bekend, overzicht transparant intern?</t>
  </si>
  <si>
    <t>Overzicht indirecte leveranciers, hoeveelheid leveranciers, alle leveranciers, subcontractors bekend, NAW-gegevens bekend, overzicht transparant intern?</t>
  </si>
  <si>
    <t>Overzicht alle leveranciers, hoeveelheid leveranciers, alle leveranciers, subcontractors bekend, NAW-gegevens bekend, overzicht transparant intern?</t>
  </si>
  <si>
    <t>Productenlijst aanwezig, samenstelling producten, overzicht grondstoffen, overzicht winningsgebied grondstoffen</t>
  </si>
  <si>
    <t>Overzicht productieprocessen per schakel in de keten, overzicht transportmomenten en -methoden, risk management practices, transport routes, risk assessments die al uitgevoerd zijn</t>
  </si>
  <si>
    <t>Overzicht mogelijke risico's, risico's per regio/land, externe bronnen, eigen onderzoek</t>
  </si>
  <si>
    <t>Overzicht mogelijke risico's, risico's per grondstof, externe bronnen, eigen onderzoek</t>
  </si>
  <si>
    <t>Overzicht mogelijke risico's, risico's per leverancier externe bronnen, eigen onderzoek</t>
  </si>
  <si>
    <t>Checklijsten, Supplier Code of Conduct, risicoanalyse, onderzoek, benchmark, certificeringen</t>
  </si>
  <si>
    <t>Is er een audit-systeem, zijn er klachten ontvangen, hoe behandeld, goed onderzoek uitgevoerd, terugkoppeling adequaat</t>
  </si>
  <si>
    <t>Inzicht in risico's per land/grondstof/leverancier bekend, geordend op ernst, geordend op waarschijnlijkheid, matrix gebruikt, ordening aannemelijk</t>
  </si>
  <si>
    <t>Communicatie, informatief, transparantie, alle belanghebbenden, gender sensitief</t>
  </si>
  <si>
    <t>Ontvangen meldingen, auditrapporten, overzicht acties, definitieve oplossing, terechte klachten, adhoc-acties, terugkoppeling melder, schade gemitigeerd</t>
  </si>
  <si>
    <t>Communicatiekanalen, hoeveel leveranciers (% van het totaal), mate van samenwerking, evaluatie samenwerking, monitoring impact, kostenverdeling</t>
  </si>
  <si>
    <t>Plan van Aanpak, volledigheid acties, volledig afgehandeld, mate van openstaand, nog openstaande acties bij achterstand</t>
  </si>
  <si>
    <t>Aantal doelstellingen, ambitie doelstellingen, kwaliteit doelstellingen</t>
  </si>
  <si>
    <t>Doelstellingen geformuleerd, acties geformuleerd, korte termijn doelstellingen, lange termijn doelstellingen, korte termijn acties, lange termijn acties</t>
  </si>
  <si>
    <t>Aanwezigheid evaluatie, frequentie evaluatie, uitvoerder evaluatie (intern of extern), aanpassing doelstellingen of acties, vastlegging, transparantie</t>
  </si>
  <si>
    <t>Evaluatie op producentenniveay, evaluatie op externe doelstellingen, evaluatie op acties, frequentie, uitvoerder evaluatie, vastlegging, transparantie</t>
  </si>
  <si>
    <t xml:space="preserve">Aanpassing beleid mogelijk, makkelijk, ten koste van bedrijfsmodel, </t>
  </si>
  <si>
    <t>Communicatiekanalen, openheid en kwaliteit informatie, transparantie, oprecht, feedback, dialoog, proactiviteit, selectie stakeholders</t>
  </si>
  <si>
    <t>Communicatiekanalen, openheid en kwaliteit informatie, transparantie, oprecht, feedback, dialoog, proactiviteit, volledige openheid</t>
  </si>
  <si>
    <t>Het hebben van een IMVO-beleid is erg belangrijk als basis voor het uitvoeren van due diligence. Dit beleid komt terug in o.a. de Code of Conduct, Mission Statement, Supplier Code of Conduct, certificeringen, en door het onderschrijven en expliciet noemen van de OESO richtlijnen (UNGP's)</t>
  </si>
  <si>
    <t>Het gevoerde IMVO-beleid dient getoetst te worden aan de richtlijnen om te zien waar de verschillen zijn en hoe deze te overbruggen om te voldoen aan de richtlijnen die gesteld worden in de OESO-richtlijn</t>
  </si>
  <si>
    <t>Lees u in wat IMVO-beleid voor uw organisatie kan betekenen en welke vaak eenvoudige stappen genomen kunnen worden om een IMVO-beleid te hanteren. Neem desnoods contact op met uw brancheorganisatie die u verder kunnen helpen.</t>
  </si>
  <si>
    <t>Informeer in uw organisatie en probeer deze vraag opnieuw te beantwoorden.</t>
  </si>
  <si>
    <t>Geef uw toelichting in het betreffende vak in het betreffende tabblad.</t>
  </si>
  <si>
    <t>Probeer op korte termijn te starten met het implementeren van het IMVO-beleid. Neem contact op met de brancheorganisatie indien u assistentie wil in het implementeren van het IMVO-beleid.</t>
  </si>
  <si>
    <t>Uw IMVO-beleid is conform de OESO-richtlijnen</t>
  </si>
  <si>
    <t>Om conform de richtlijnen te werken, is het verstandig om deze richtlijnen goed door te nemen en uw IMVO-beleid te ontwerpen of te herzien conform deze richtlijnen</t>
  </si>
  <si>
    <t>Identificeer de thema's die niet goed aan bod komen en tracht deze beter in het IMVO-beleid te integreren</t>
  </si>
  <si>
    <t>Bestudeer de richtlijnen en implementeer deze in uw organisatie.</t>
  </si>
  <si>
    <t>TOTAAL</t>
  </si>
  <si>
    <t>SCORE</t>
  </si>
  <si>
    <t>score</t>
  </si>
  <si>
    <t>Totaal</t>
  </si>
  <si>
    <t>VRAGEN DUE DILIGENCE</t>
  </si>
  <si>
    <t>Risicoprofiel</t>
  </si>
  <si>
    <t>Veroorzaken</t>
  </si>
  <si>
    <t xml:space="preserve">Bijdragen </t>
  </si>
  <si>
    <t>Direct verband</t>
  </si>
  <si>
    <t>=</t>
  </si>
  <si>
    <t>RvS</t>
  </si>
  <si>
    <t>NIETS AANPASSEN!!!</t>
  </si>
  <si>
    <t>Functie:</t>
  </si>
  <si>
    <t>Omvang bedrijf</t>
  </si>
  <si>
    <t>Vestiging NLD</t>
  </si>
  <si>
    <t>Hoofdkantoor</t>
  </si>
  <si>
    <t>Inkoop</t>
  </si>
  <si>
    <t>B2B of B2C</t>
  </si>
  <si>
    <t>IMVO-beleid</t>
  </si>
  <si>
    <t>verantwoordelijk inkoop</t>
  </si>
  <si>
    <t>E1</t>
  </si>
  <si>
    <t>G</t>
  </si>
  <si>
    <t>Op welke manier is uw duurzaamheidsbeleid geïntegreerd in het inkoopbeleid van uw onderneming? [meerdere antwoorden mogelijk]</t>
  </si>
  <si>
    <t>Duurzaamheid in inkoopbeleid</t>
  </si>
  <si>
    <t>H</t>
  </si>
  <si>
    <t>Themas in inkoop</t>
  </si>
  <si>
    <t>I</t>
  </si>
  <si>
    <t>Risico's onderzocht?</t>
  </si>
  <si>
    <t>J</t>
  </si>
  <si>
    <t>Training leveranciers</t>
  </si>
  <si>
    <t>K</t>
  </si>
  <si>
    <t>M&amp;E leveranciers</t>
  </si>
  <si>
    <t>L</t>
  </si>
  <si>
    <t>Actie gemaakte afspraken</t>
  </si>
  <si>
    <t>Intern klachtenmechanisme</t>
  </si>
  <si>
    <t>Klachtenmechanisme extern</t>
  </si>
  <si>
    <t>Klachten gegrond door:</t>
  </si>
  <si>
    <t>Communicatie/transparantie intern/extern</t>
  </si>
  <si>
    <t>INTERN</t>
  </si>
  <si>
    <t>EXTERN</t>
  </si>
  <si>
    <t>Overleg belanghebbenden</t>
  </si>
  <si>
    <t>Aantal schakels</t>
  </si>
  <si>
    <t>Geografische herkomst</t>
  </si>
  <si>
    <t>Teeltwijze</t>
  </si>
  <si>
    <t>IMVO-risico's producent</t>
  </si>
  <si>
    <t>Weblink:</t>
  </si>
  <si>
    <t>C 1</t>
  </si>
  <si>
    <t>Kijk op https://www.rvo.nl/subsidies-regelingen/drive/landen voor een overzicht van de DAC-landen</t>
  </si>
  <si>
    <t>Punten in beoordeling per categorie vragen:</t>
  </si>
  <si>
    <t>Vraag</t>
  </si>
  <si>
    <t>score nu</t>
  </si>
  <si>
    <t>%</t>
  </si>
  <si>
    <t>Self-assessment for IRBC Risk management    |   Agreement on Food Products</t>
  </si>
  <si>
    <t>BASELINE</t>
  </si>
  <si>
    <t>QUESTIONNAIRE</t>
  </si>
  <si>
    <t>To monitor progress during the covenant, there is a summary in the last tab "Assessment" that shows the progress per year. This progress is linked to a point system listed in the first column. In this way it is quickly clear to what extent a company is making progress with the due diligence process.</t>
  </si>
  <si>
    <t>ASSESSMENT</t>
  </si>
  <si>
    <t>Introduction: company details</t>
  </si>
  <si>
    <t>Explanation</t>
  </si>
  <si>
    <t>Enter the company details of the company here. The entered data is only used in this Excel document and is not shared with others.</t>
  </si>
  <si>
    <t>Place</t>
  </si>
  <si>
    <t>Member of</t>
  </si>
  <si>
    <t>Contact</t>
  </si>
  <si>
    <t>Position</t>
  </si>
  <si>
    <t>E-mail</t>
  </si>
  <si>
    <t>Website organization</t>
  </si>
  <si>
    <t>What is the size of your business in the Netherlands?</t>
  </si>
  <si>
    <t>Is your company a multinational company with branches in several countries?</t>
  </si>
  <si>
    <t>If the previous question was answered with yes: is your head office located in the Netherlands?</t>
  </si>
  <si>
    <t>How is purchasing organized within your company?</t>
  </si>
  <si>
    <t>For the most part, do you sell your products directly to the consumer (selling through retail is seen as selling to the consumer) or do you mainly sell (more than 80%) business to business?</t>
  </si>
  <si>
    <t>Year 1</t>
  </si>
  <si>
    <t>Year 2</t>
  </si>
  <si>
    <t>Year 3</t>
  </si>
  <si>
    <t>Year 4</t>
  </si>
  <si>
    <t>Year 5</t>
  </si>
  <si>
    <t>FINAL SCORES (per year)</t>
  </si>
  <si>
    <t>Policy, anchoring and access to remedy (AtR)</t>
  </si>
  <si>
    <t>The first three main questions are about Policy and Recovery. Here you can indicate to what extent the risk management and sustainability policies are integrated into the business processes. You can also indicate to what extent stakeholders who are disadvantaged by the business operations of the company have access to recovery (access to remedy). Impact and damage can be both direct and indirect. In addition, it is examined per specific theme to what extent the company takes this into account.</t>
  </si>
  <si>
    <t>WEBLINK to IRBC-policy:</t>
  </si>
  <si>
    <t>Does your company's IRBC policy contain an explicit reference in which you conform to the international OECD guidelines (OECD Guidelines for Multinational Enterprises) and / or the UN Guiding Principles on Business &amp; Human Rights (UNGP)?</t>
  </si>
  <si>
    <t>Specific themes</t>
  </si>
  <si>
    <t>Discrimination</t>
  </si>
  <si>
    <t>Child Labour</t>
  </si>
  <si>
    <t xml:space="preserve">Forced labour </t>
  </si>
  <si>
    <t xml:space="preserve">Living wage </t>
  </si>
  <si>
    <t>Freedom of association</t>
  </si>
  <si>
    <t xml:space="preserve">Safety &amp; Health </t>
  </si>
  <si>
    <t xml:space="preserve">Food security &amp; food quality </t>
  </si>
  <si>
    <t xml:space="preserve">Access to natural resources </t>
  </si>
  <si>
    <t>Pollution</t>
  </si>
  <si>
    <t>Animal welfare</t>
  </si>
  <si>
    <t>Is IRBC integrated in your business operations?</t>
  </si>
  <si>
    <t>Is the IRBC policy communicated internally?</t>
  </si>
  <si>
    <t>Is this IRBC policy publicly accessible?</t>
  </si>
  <si>
    <t>Has specific staff been designated who is responsible for the daily implementation of the IRBC policy?</t>
  </si>
  <si>
    <t>Are other departments involved in implementing the IRBC policy?</t>
  </si>
  <si>
    <t>Does your procurement or supplier policy contain sustainability issues?</t>
  </si>
  <si>
    <t>If so, who within your company is responsible for carrying out sustainable procurement?</t>
  </si>
  <si>
    <t>Does the evaluation of suppliers' performance include a test of compliance with your company's sustainability policy?</t>
  </si>
  <si>
    <t>How is your sustainability policy integrated into your company's procurement policy? [multiple answers possible]</t>
  </si>
  <si>
    <t>Which sustainability issues are part of your procurement or supplier policy?</t>
  </si>
  <si>
    <t>With new purchasing decisions, are the potential IRBC risks first investigated?</t>
  </si>
  <si>
    <t>Do your suppliers from whom you purchase products and raw materials receive personal information or training on the application of the supplier code or the sustainability wishes of your company?</t>
  </si>
  <si>
    <t>In what way does monitoring &amp; evaluation of your suppliers and producers take place? (multiple answers possible)</t>
  </si>
  <si>
    <t>What action does your company take when it turns out that your suppliers violate the agreements made regarding sustainability?</t>
  </si>
  <si>
    <t>Does your company have a complaints mechanism where stakeholders who are adversely affected by the company's actions can go?</t>
  </si>
  <si>
    <t>Does your company have an internal complaints mechanism for employees of the company?</t>
  </si>
  <si>
    <r>
      <t>Does your company have a complaints mechanism that individuals, groups and organizations can go to that experience negative effects on the ten core themes [</t>
    </r>
    <r>
      <rPr>
        <b/>
        <i/>
        <sz val="11"/>
        <color theme="1"/>
        <rFont val="Calibri"/>
        <family val="2"/>
        <scheme val="minor"/>
      </rPr>
      <t>Here we mean a complaints mechanism that goes beyond the usual customer service</t>
    </r>
    <r>
      <rPr>
        <i/>
        <sz val="11"/>
        <color theme="1"/>
        <rFont val="Calibri"/>
        <family val="2"/>
        <scheme val="minor"/>
      </rPr>
      <t>.]</t>
    </r>
  </si>
  <si>
    <t>Is there an independent internal team of people (employees) who assess the complaints with sufficient knowledge?</t>
  </si>
  <si>
    <t>Is there a procedure that ensures that both internal and external complaints are handled within a reasonable period and, if relevant, resolved?</t>
  </si>
  <si>
    <t>Does your company communicate externally about the number of complaints received, the nature of the complaints and the improvement measures taken?</t>
  </si>
  <si>
    <t>Could you describe briefly in what way please?</t>
  </si>
  <si>
    <t>If yes, which?</t>
  </si>
  <si>
    <t>Answer:</t>
  </si>
  <si>
    <t>Can you give a short description?</t>
  </si>
  <si>
    <t>If yes:</t>
  </si>
  <si>
    <t xml:space="preserve">If yes: </t>
  </si>
  <si>
    <t>THE FOLLOWING QUESTIONS DO NOT INCLUDE THE ASSESSMENT, AND ARE FOR STATISTICAL PURPOSES</t>
  </si>
  <si>
    <t>In the past year, have any complaints been received from individuals, groups or organizations about the international impact of your company, for example in the field of the environment, occupational safety and human rights?</t>
  </si>
  <si>
    <t>[Here we mean complaints not received regarding product quality]</t>
  </si>
  <si>
    <t>If yes, how many complaints have been received?</t>
  </si>
  <si>
    <t>How many complaints have been upheld?</t>
  </si>
  <si>
    <t>Have these complaints been upheld by an external party or by your own company?</t>
  </si>
  <si>
    <t>What type of complaints did your company receive? (multiple answers possible)</t>
  </si>
  <si>
    <t>From which stakeholder groups do these complaints originate? [multiple answer options possible]</t>
  </si>
  <si>
    <t>From which countries do the complaints originate?</t>
  </si>
  <si>
    <t>What actions have been taken based on the complaints received?</t>
  </si>
  <si>
    <t>Identify, assess, prioritize risks</t>
  </si>
  <si>
    <t>Explanation Identify, assess, prioritize risks</t>
  </si>
  <si>
    <t>These three questions are related to mapping the production and supply chain of each company. If this is known, it is easier to identify the risks and associated impact. After all, one must first of all know where a product comes from and how it is manufactured before it is known whether any abuses and negative impact are taking place.</t>
  </si>
  <si>
    <t>Does your company have an overview of the production chain (s)?</t>
  </si>
  <si>
    <t>Does your company have an up-to-date overview of first-line production locations and subcontractors, including name and address?</t>
  </si>
  <si>
    <t>Does your company have an overview of the second-line production locations, including name and address details?</t>
  </si>
  <si>
    <t>Does your company have an overview of your products and the raw materials used for this?</t>
  </si>
  <si>
    <t>Does your company have an overview of production locations further down your chain and / or do you know where important materials come from?</t>
  </si>
  <si>
    <t>Does your company have an overview of the processes that are used for production?</t>
  </si>
  <si>
    <t>How many links, from raw material until you purchase the product (so excluding your own company), on average, comprise the supply chain of products that you purchase?</t>
  </si>
  <si>
    <t># Links</t>
  </si>
  <si>
    <t>% of purchased volume / number of products</t>
  </si>
  <si>
    <t>Is the geographical origin (country / region of cultivation or production) known for your products and the raw materials used for this?</t>
  </si>
  <si>
    <t>Is the cultivation method / production method known for the purchased products and raw materials, semi-finished products and products?</t>
  </si>
  <si>
    <t>What percentage (volume) of the products and raw materials you purchase comes from the following countries / regions? (NB- This is the country where the actual cultivation or production takes place)</t>
  </si>
  <si>
    <t>Answer</t>
  </si>
  <si>
    <t>Percentage from the Netherlands</t>
  </si>
  <si>
    <t>Percentage from Non-DAC-countries</t>
  </si>
  <si>
    <t>Percentage from DAC-countries</t>
  </si>
  <si>
    <t>Total</t>
  </si>
  <si>
    <t>NB: DAC = countries recognized by the OECD (Organization for Economic Cooperation and Development) as developing countries</t>
  </si>
  <si>
    <t>Have you identified the risks in (part of) the production chain?</t>
  </si>
  <si>
    <t>Countries:</t>
  </si>
  <si>
    <t>Has your company identified potential IRBC risks in the production or supply chain per country / region?</t>
  </si>
  <si>
    <t>Has your company identified the potential IRBC risks in the production or supply chain per raw material?</t>
  </si>
  <si>
    <t>Has your company identified potential IRBC risks per producer?</t>
  </si>
  <si>
    <t>Are the IRBC risks per producer prioritized on the basis of severity (the impact of the consequences) and likelihood (probability that a threat will occur)?</t>
  </si>
  <si>
    <t>Which high-risk countries do these products and raw materials come from?</t>
  </si>
  <si>
    <t>In what way did the risk analysis come about, and what priorities did you formulate? Briefly explain or add web link.</t>
  </si>
  <si>
    <t>Have you prioritized risks and damage / impacts?</t>
  </si>
  <si>
    <t>Has your company prioritized all identified risks and damage / impacts based on seriousness and probability?</t>
  </si>
  <si>
    <t>Are stakeholders consulted on IRBC themes?</t>
  </si>
  <si>
    <t>Action Plan</t>
  </si>
  <si>
    <t>Explanation Action Plan</t>
  </si>
  <si>
    <t>Once you have made the chain transparent, you can develop actions based on the identified risks to mitigate the risks. You can map this on the basis of these questions and possibly immediately get started with the tool under the questions on this tab.</t>
  </si>
  <si>
    <t>Has your company drawn up a plan of action to mitigate the identified risks in the chain?</t>
  </si>
  <si>
    <t>Does this plan of action contain the following elements? (multiple answers possible)</t>
  </si>
  <si>
    <t>Is systematic monitoring at the supplier / producer of raw materials level or the actions taken from the action plan leading to the desired improvements?</t>
  </si>
  <si>
    <t>Does your company have intensive cooperation programs with the aim of jointly improving sustainability in the chain with suppliers?</t>
  </si>
  <si>
    <t>Have all actions specified in the action plan and in the assessment report of last year been picked up and processed?</t>
  </si>
  <si>
    <t>Has your company formulated or adjusted objectives based on the prioritized risks and impacts?</t>
  </si>
  <si>
    <t>Has your company formulated objectives?</t>
  </si>
  <si>
    <t>Have these objectives or actions been broken down for the short and long term?</t>
  </si>
  <si>
    <t>Does your company evaluate progress towards internal objectives or actions?</t>
  </si>
  <si>
    <t>Verification</t>
  </si>
  <si>
    <t>Explanation Verification</t>
  </si>
  <si>
    <t>Does your company evaluate the effectiveness of the IRBC measures taken?</t>
  </si>
  <si>
    <t>Does your company evaluate the progress of measures at producer level, external objectives and actions?</t>
  </si>
  <si>
    <t>What are the most important circumstances that prevent you from implementing IRBC measures in your supply chain? [multiple answers possible]</t>
  </si>
  <si>
    <t>What actions has your company taken on the basis of the evaluation of the IRBC policy implemented by the organization?</t>
  </si>
  <si>
    <t>Reporting</t>
  </si>
  <si>
    <t>Explanation Reporting</t>
  </si>
  <si>
    <t>Does your company communicate about the IRBC policy?</t>
  </si>
  <si>
    <t>Is your company internally transparent about the implemented IRBC policy, the IRBC risks, objectives, activities and the results thereof?</t>
  </si>
  <si>
    <t>Is your company externally transparent about the implemented IRBC policy, the IRBC risks, objectives, activities and the results thereof?</t>
  </si>
  <si>
    <t>Which sustainability issues has your company consulted with stakeholders?</t>
  </si>
  <si>
    <t>Weblink to (some) online relevant publications:</t>
  </si>
  <si>
    <t>With which stakeholders (multiple answers possible)</t>
  </si>
  <si>
    <t>Baseline</t>
  </si>
  <si>
    <t>Explanation baseline</t>
  </si>
  <si>
    <t>The baseline measurement indicates where the company (in year 1) is located. You do not have to enter anything else here, this will fill itself automatically based on your answers in previous tabs. On the far right there are brief recommendations to improve the current state of affairs in that area.</t>
  </si>
  <si>
    <t>Your answer</t>
  </si>
  <si>
    <t>Your answers to the questions regarding due diligence:</t>
  </si>
  <si>
    <t>Assessment</t>
  </si>
  <si>
    <t>Explanation Assessment</t>
  </si>
  <si>
    <t>Here are all the results on the questions from the covenant over the years. You do not need to enter anything here because you have already answered these questions in earlier tabs. The scores that you can achieve per question are shown and all answers given are immediately appreciated. The maximum score that can be achieved is 100. The better the due diligence process is implemented in the company, the higher the score is.</t>
  </si>
  <si>
    <t>Max score</t>
  </si>
  <si>
    <t>Max score Q 1:</t>
  </si>
  <si>
    <t>Max score Q 2:</t>
  </si>
  <si>
    <t>Max score Q 3:</t>
  </si>
  <si>
    <t>Max score Q 4:</t>
  </si>
  <si>
    <t>Max score Q 5:</t>
  </si>
  <si>
    <t>Max score Q 6:</t>
  </si>
  <si>
    <t>Max score Q 7:</t>
  </si>
  <si>
    <t>Max score Q 8:</t>
  </si>
  <si>
    <t>Max score Q 9:</t>
  </si>
  <si>
    <t>Max score Q 10:</t>
  </si>
  <si>
    <t>fill in</t>
  </si>
  <si>
    <t>Yes</t>
  </si>
  <si>
    <t>No</t>
  </si>
  <si>
    <t>unknown</t>
  </si>
  <si>
    <t>yes, entirely</t>
  </si>
  <si>
    <t>yes, is being implemented</t>
  </si>
  <si>
    <t>no not yet</t>
  </si>
  <si>
    <t>no, not at all</t>
  </si>
  <si>
    <t>n/a</t>
  </si>
  <si>
    <t>Very high</t>
  </si>
  <si>
    <t>high</t>
  </si>
  <si>
    <t>average</t>
  </si>
  <si>
    <t>low</t>
  </si>
  <si>
    <t>very low</t>
  </si>
  <si>
    <t>Director / CEO</t>
  </si>
  <si>
    <t>Purchasing Manager</t>
  </si>
  <si>
    <t>Purchasing manager or employee purchasing</t>
  </si>
  <si>
    <t>Head of sustainability / environment / HSEQ</t>
  </si>
  <si>
    <t>Sustainability / environment / HSEQ manager</t>
  </si>
  <si>
    <t>Sustainability department employee</t>
  </si>
  <si>
    <t>Otherwise, namely</t>
  </si>
  <si>
    <t>Less than 10 employees</t>
  </si>
  <si>
    <t>10-49 employees</t>
  </si>
  <si>
    <t>50-249 employees</t>
  </si>
  <si>
    <t>250 employees or more</t>
  </si>
  <si>
    <t>Yes, multiple locations within Europe</t>
  </si>
  <si>
    <t>Yes, multiple locations worldwide</t>
  </si>
  <si>
    <t>No, we are only based in the Netherlands</t>
  </si>
  <si>
    <t>Central</t>
  </si>
  <si>
    <t>Decentralized</t>
  </si>
  <si>
    <t>I do not know</t>
  </si>
  <si>
    <t>Otherwise, namely:</t>
  </si>
  <si>
    <t>Mainly business to consumer</t>
  </si>
  <si>
    <t>Mainly business to business</t>
  </si>
  <si>
    <t>Both about the same</t>
  </si>
  <si>
    <t>Purchasing manager or employee</t>
  </si>
  <si>
    <t>Head of sustainability / Environment / HSEQ / KAM</t>
  </si>
  <si>
    <t>Sustainability manager or employee / Environment / HSEQ / KAM</t>
  </si>
  <si>
    <t>With a combination of the above options</t>
  </si>
  <si>
    <t>We have not assigned official responsibilities for this</t>
  </si>
  <si>
    <t>yes</t>
  </si>
  <si>
    <t>no</t>
  </si>
  <si>
    <t>We do not (yet) have a sustainability policy</t>
  </si>
  <si>
    <t>We do have a sustainability policy</t>
  </si>
  <si>
    <t>Our General Purchase Conditions contain a reference to our sustainability policy</t>
  </si>
  <si>
    <t>The contract explicitly asks the supplier to subscribe to our policy</t>
  </si>
  <si>
    <t>We have a system in operation of Evaluation and performance of suppliers and producers who work with us</t>
  </si>
  <si>
    <t>We connect consequences with regard to doing business to non-compliance with our policy</t>
  </si>
  <si>
    <t>International RBC / sustainability policy; a sustainability policy that relates to our own activities and our activities in the trade chain</t>
  </si>
  <si>
    <t>A company-wide and international RBC / sustainability policy that is supported by the top of our company</t>
  </si>
  <si>
    <t>RBC / sustainability policy</t>
  </si>
  <si>
    <t>No company-wide and IRBC / sustainability policy that is propagated by the top of the company</t>
  </si>
  <si>
    <t>No international RBC / sustainability policy; a sustainability policy that relates to our own activities and our activities in the trade chain</t>
  </si>
  <si>
    <t>No RBC / sustainability policy</t>
  </si>
  <si>
    <t>Company visits</t>
  </si>
  <si>
    <t>Audits performed by our company</t>
  </si>
  <si>
    <t>Independent audits / audits by a third party</t>
  </si>
  <si>
    <t>Filling in questionnaires / self-assessments</t>
  </si>
  <si>
    <t>Requesting certificates from management systems or quality marks</t>
  </si>
  <si>
    <t>Have a code of conduct signed</t>
  </si>
  <si>
    <t>Request incidentally specific information</t>
  </si>
  <si>
    <t>Part of the agenda during regular contact</t>
  </si>
  <si>
    <t>There is no monitoring &amp; evaluation</t>
  </si>
  <si>
    <t>Immediately cancel the contract</t>
  </si>
  <si>
    <t>One opportunity to improve policy</t>
  </si>
  <si>
    <t>Start a joint improvement process</t>
  </si>
  <si>
    <t>No check from suppliers</t>
  </si>
  <si>
    <t>No sanctions for violations</t>
  </si>
  <si>
    <t>This is accessible to all employees</t>
  </si>
  <si>
    <t>This is accessible to all employees and gives them the opportunity to report outside of their own management structure</t>
  </si>
  <si>
    <t>We have an internal complaints mechanism that our employees can go to</t>
  </si>
  <si>
    <t>We have an external complaints mechanism that all stakeholders can go to</t>
  </si>
  <si>
    <t>We do not consult with stakeholders about sustainability issues</t>
  </si>
  <si>
    <t>Discrimination and gender</t>
  </si>
  <si>
    <t>Child labor and children's rights</t>
  </si>
  <si>
    <t>Forced labor</t>
  </si>
  <si>
    <t>Living wage and living income</t>
  </si>
  <si>
    <t>Restriction of trade union</t>
  </si>
  <si>
    <t>Safety and Health</t>
  </si>
  <si>
    <t>Food security and food quality</t>
  </si>
  <si>
    <t>Land rights and access to natural resources</t>
  </si>
  <si>
    <t>Water pollution and use of chemicals, water and energy</t>
  </si>
  <si>
    <t>(Ambitious) objectives for improvement</t>
  </si>
  <si>
    <t>Monitoring and embedding in the company's policy decisions</t>
  </si>
  <si>
    <t>Description of how measures will lead to the removal (or reduction) of the negative effects</t>
  </si>
  <si>
    <t>Description of how we work with Parties in the chain to remove (or reduce) the negative effects</t>
  </si>
  <si>
    <t>Adjustment of business processes</t>
  </si>
  <si>
    <t>Tightening up monitoring &amp; evaluation processes</t>
  </si>
  <si>
    <t>Tightening purchasing policy</t>
  </si>
  <si>
    <t>Set up cooperation programs with suppliers</t>
  </si>
  <si>
    <t>We have not taken any actions because</t>
  </si>
  <si>
    <t>Adjustment of IRBC policy</t>
  </si>
  <si>
    <t>My supplier is too large, I have little influence</t>
  </si>
  <si>
    <t>Problems occur farther away in the chain (not with first-line suppliers), I have no influence on that</t>
  </si>
  <si>
    <t>Competition clause prevents me from collaborating with fellow entrepreneurs on these topics</t>
  </si>
  <si>
    <t>Participating in certification and / or chain initiatives is too expensive</t>
  </si>
  <si>
    <t>My trade chain is too complex, I purchase too many different products / raw materials</t>
  </si>
  <si>
    <t>Guaranteeing raw material security / supply contingencies</t>
  </si>
  <si>
    <t>No barriers</t>
  </si>
  <si>
    <t>Yes, for all new and existing suppliers</t>
  </si>
  <si>
    <t>Yes, for existing suppliers</t>
  </si>
  <si>
    <t>Yes, for new suppliers</t>
  </si>
  <si>
    <t>Yes, for our critical suppliers</t>
  </si>
  <si>
    <t>No never</t>
  </si>
  <si>
    <t>On average 0 or 1 links, we are mainly producers of raw materials</t>
  </si>
  <si>
    <t>On average 2 or 3 links</t>
  </si>
  <si>
    <t>On average 4 or 5 links</t>
  </si>
  <si>
    <t>More than 5 links on average</t>
  </si>
  <si>
    <t>Yes, of more than half (volume) of all purchased products and raw materials</t>
  </si>
  <si>
    <t>Yes, less than half (volume) of all purchased products and raw materials</t>
  </si>
  <si>
    <t>Yes - policy, risks, objectives, activities and results</t>
  </si>
  <si>
    <t>Yes - policy, risks and objectives</t>
  </si>
  <si>
    <t>Yes - policy and risks</t>
  </si>
  <si>
    <t>Yes, occasionally (less than 1x per year)</t>
  </si>
  <si>
    <t>Yes, approximately once a year</t>
  </si>
  <si>
    <t>Yes, 2 to 6 times a year</t>
  </si>
  <si>
    <t>Yes, more than 6 times a year</t>
  </si>
  <si>
    <t>External party</t>
  </si>
  <si>
    <t>Own company</t>
  </si>
  <si>
    <t>Risks are not being investigated</t>
  </si>
  <si>
    <t>Yes, investigated and appointed</t>
  </si>
  <si>
    <t>Yes, and policy to reduce this</t>
  </si>
  <si>
    <t>Yes every new supplier and existing supplier periodically</t>
  </si>
  <si>
    <t>Yes, every new supplier</t>
  </si>
  <si>
    <t>Yes, occasionally with risky or poorly performing suppliers</t>
  </si>
  <si>
    <t>Score</t>
  </si>
  <si>
    <t>Name organisation</t>
  </si>
  <si>
    <t>Telephone number</t>
  </si>
  <si>
    <t>Periodic evaluation of your IRBC policy for timely adjustment</t>
  </si>
  <si>
    <t>Do you periodically adjust the IRBC and procurement policy based on the impacts and risks, complaints received and feedback from stakeholders?</t>
  </si>
  <si>
    <t>It is important to report on the IRBC policy, the steps taken, the successes and the failures and the progress of the due diligence process. Stakeholders need to be kept informed of the company's actions in relation to their interests.</t>
  </si>
  <si>
    <r>
      <t xml:space="preserve">Does your company have an </t>
    </r>
    <r>
      <rPr>
        <b/>
        <u/>
        <sz val="11"/>
        <rFont val="Calibri"/>
        <family val="2"/>
        <scheme val="minor"/>
      </rPr>
      <t>International Responsible Business Conduct</t>
    </r>
    <r>
      <rPr>
        <b/>
        <sz val="11"/>
        <rFont val="Calibri"/>
        <family val="2"/>
        <scheme val="minor"/>
      </rPr>
      <t xml:space="preserve"> (IRBC) policy?</t>
    </r>
  </si>
  <si>
    <t>Specification of (I) RBC policy (multiple answers possible)</t>
  </si>
  <si>
    <t>Does the IRBC policy support the 10 core themes mentioned in the covenant (see below)?</t>
  </si>
  <si>
    <t>In the past year, did your company receive signals about damage or impacts via (I) RBC monitoring (audit) system or via complaints / cases?</t>
  </si>
  <si>
    <t>My supplier refuses to cooperate with my IRBC requirements (wishes)</t>
  </si>
  <si>
    <t>Welcome to the Self assesment of International Responsible Business Conduct (IRBC) risk management for companies. This tool was developed as a practical insttrument  for companies in their efforts to perform IRBC risk managment in their business process. This tool includes a practical step-by-step assessment  about risk management process and a baseline measurement to know where a company stands. For questions you can contact Lysanne van der Lem, lvanderlem@fnli.nl.</t>
  </si>
  <si>
    <t>The IRBC risk management self assessment was developed to  guide companies in the practical part of the implementation of risk management. . This self-assessment offers the possibility to get a quick and clear picture of the extent to which IRBC is implemented in your organization. This is done on the basis of the set of questions included in Netherlands Foods Covenant and is based on the OECD guidelines.</t>
  </si>
  <si>
    <t>The self assessment offers various functionalities. A company can easily answer the questionnaire per year. Each set of questions, based on 5 themes, is in a separate tab. The results of Year 1 will be clearly arranged in the "Baseline" tab.</t>
  </si>
  <si>
    <t>Need help on the content? Please contact lvanderlem@fnli.nl</t>
  </si>
  <si>
    <t>Need Technical assistance? Send an email to: lvanderlem@fnli.nl</t>
  </si>
</sst>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sz val="14"/>
      <color theme="0"/>
      <name val="Calibri"/>
      <family val="2"/>
      <scheme val="minor"/>
    </font>
    <font>
      <b/>
      <sz val="16"/>
      <color theme="0"/>
      <name val="Calibri"/>
      <family val="2"/>
      <scheme val="minor"/>
    </font>
    <font>
      <b/>
      <sz val="18"/>
      <color theme="0"/>
      <name val="Calibri"/>
      <family val="2"/>
      <scheme val="minor"/>
    </font>
    <font>
      <sz val="18"/>
      <color theme="0"/>
      <name val="Calibri"/>
      <family val="2"/>
      <scheme val="minor"/>
    </font>
    <font>
      <b/>
      <sz val="16"/>
      <color theme="1"/>
      <name val="Calibri"/>
      <family val="2"/>
      <scheme val="minor"/>
    </font>
    <font>
      <i/>
      <sz val="11"/>
      <color theme="1"/>
      <name val="Calibri"/>
      <family val="2"/>
      <scheme val="minor"/>
    </font>
    <font>
      <b/>
      <i/>
      <sz val="11"/>
      <color theme="4" tint="-0.499984740745262"/>
      <name val="Calibri"/>
      <family val="2"/>
      <scheme val="minor"/>
    </font>
    <font>
      <i/>
      <sz val="11"/>
      <color theme="4" tint="-0.499984740745262"/>
      <name val="Calibri"/>
      <family val="2"/>
      <scheme val="minor"/>
    </font>
    <font>
      <i/>
      <sz val="11"/>
      <color theme="3" tint="-0.249977111117893"/>
      <name val="Calibri"/>
      <family val="2"/>
      <scheme val="minor"/>
    </font>
    <font>
      <i/>
      <sz val="11"/>
      <color theme="4" tint="-0.249977111117893"/>
      <name val="Calibri"/>
      <family val="2"/>
      <scheme val="minor"/>
    </font>
    <font>
      <sz val="11"/>
      <color theme="4" tint="-0.499984740745262"/>
      <name val="Calibri"/>
      <family val="2"/>
      <scheme val="minor"/>
    </font>
    <font>
      <b/>
      <sz val="14"/>
      <color theme="1"/>
      <name val="Calibri"/>
      <family val="2"/>
      <scheme val="minor"/>
    </font>
    <font>
      <b/>
      <sz val="11"/>
      <color theme="4" tint="-0.249977111117893"/>
      <name val="Calibri"/>
      <family val="2"/>
      <scheme val="minor"/>
    </font>
    <font>
      <b/>
      <sz val="11"/>
      <color theme="4" tint="-0.499984740745262"/>
      <name val="Calibri"/>
      <family val="2"/>
      <scheme val="minor"/>
    </font>
    <font>
      <sz val="18"/>
      <color theme="4" tint="-0.499984740745262"/>
      <name val="Calibri"/>
      <family val="2"/>
      <scheme val="minor"/>
    </font>
    <font>
      <b/>
      <sz val="16"/>
      <color theme="4" tint="-0.499984740745262"/>
      <name val="Calibri"/>
      <family val="2"/>
      <scheme val="minor"/>
    </font>
    <font>
      <b/>
      <sz val="12"/>
      <color theme="4" tint="-0.499984740745262"/>
      <name val="Calibri"/>
      <family val="2"/>
      <scheme val="minor"/>
    </font>
    <font>
      <b/>
      <sz val="14"/>
      <color theme="4" tint="-0.499984740745262"/>
      <name val="Calibri"/>
      <family val="2"/>
      <scheme val="minor"/>
    </font>
    <font>
      <b/>
      <sz val="11"/>
      <color theme="3" tint="-0.249977111117893"/>
      <name val="Calibri"/>
      <family val="2"/>
      <scheme val="minor"/>
    </font>
    <font>
      <b/>
      <sz val="16"/>
      <color rgb="FFFFC000"/>
      <name val="Calibri"/>
      <family val="2"/>
      <scheme val="minor"/>
    </font>
    <font>
      <b/>
      <sz val="16"/>
      <color theme="5"/>
      <name val="Calibri"/>
      <family val="2"/>
      <scheme val="minor"/>
    </font>
    <font>
      <b/>
      <i/>
      <sz val="12"/>
      <color theme="4" tint="-0.499984740745262"/>
      <name val="Calibri"/>
      <family val="2"/>
      <scheme val="minor"/>
    </font>
    <font>
      <b/>
      <i/>
      <sz val="12"/>
      <color theme="5"/>
      <name val="Calibri"/>
      <family val="2"/>
      <scheme val="minor"/>
    </font>
    <font>
      <b/>
      <i/>
      <sz val="12"/>
      <color theme="1"/>
      <name val="Calibri"/>
      <family val="2"/>
      <scheme val="minor"/>
    </font>
    <font>
      <b/>
      <i/>
      <sz val="12"/>
      <color theme="0"/>
      <name val="Calibri"/>
      <family val="2"/>
      <scheme val="minor"/>
    </font>
    <font>
      <i/>
      <sz val="12"/>
      <color theme="1"/>
      <name val="Calibri"/>
      <family val="2"/>
      <scheme val="minor"/>
    </font>
    <font>
      <b/>
      <i/>
      <sz val="18"/>
      <color theme="4" tint="-0.499984740745262"/>
      <name val="Calibri"/>
      <family val="2"/>
      <scheme val="minor"/>
    </font>
    <font>
      <b/>
      <sz val="18"/>
      <color rgb="FFFF0000"/>
      <name val="Calibri"/>
      <family val="2"/>
      <scheme val="minor"/>
    </font>
    <font>
      <b/>
      <sz val="11"/>
      <name val="Calibri"/>
      <family val="2"/>
      <scheme val="minor"/>
    </font>
    <font>
      <i/>
      <sz val="11"/>
      <name val="Calibri"/>
      <family val="2"/>
      <scheme val="minor"/>
    </font>
    <font>
      <b/>
      <i/>
      <sz val="11"/>
      <name val="Calibri"/>
      <family val="2"/>
      <scheme val="minor"/>
    </font>
    <font>
      <b/>
      <i/>
      <sz val="11"/>
      <color theme="1"/>
      <name val="Calibri"/>
      <family val="2"/>
      <scheme val="minor"/>
    </font>
    <font>
      <sz val="8"/>
      <color rgb="FF000000"/>
      <name val="Segoe UI"/>
      <family val="2"/>
    </font>
    <font>
      <sz val="11"/>
      <color rgb="FF00B050"/>
      <name val="Calibri"/>
      <family val="2"/>
      <scheme val="minor"/>
    </font>
    <font>
      <b/>
      <i/>
      <sz val="11"/>
      <color rgb="FFC00000"/>
      <name val="Calibri"/>
      <family val="2"/>
      <scheme val="minor"/>
    </font>
    <font>
      <i/>
      <sz val="11"/>
      <color theme="4" tint="0.79998168889431442"/>
      <name val="Calibri"/>
      <family val="2"/>
      <scheme val="minor"/>
    </font>
    <font>
      <i/>
      <sz val="11"/>
      <color theme="8" tint="0.79998168889431442"/>
      <name val="Calibri"/>
      <family val="2"/>
      <scheme val="minor"/>
    </font>
    <font>
      <b/>
      <u/>
      <sz val="11"/>
      <name val="Calibri"/>
      <family val="2"/>
      <scheme val="minor"/>
    </font>
    <font>
      <i/>
      <sz val="11"/>
      <color theme="0"/>
      <name val="Calibri"/>
      <family val="2"/>
      <scheme val="minor"/>
    </font>
  </fonts>
  <fills count="33">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C000"/>
        <bgColor indexed="64"/>
      </patternFill>
    </fill>
    <fill>
      <patternFill patternType="solid">
        <fgColor theme="4" tint="0.59999389629810485"/>
        <bgColor indexed="64"/>
      </patternFill>
    </fill>
    <fill>
      <patternFill patternType="solid">
        <fgColor theme="5"/>
        <bgColor indexed="64"/>
      </patternFill>
    </fill>
    <fill>
      <patternFill patternType="solid">
        <fgColor theme="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FF0000"/>
        <bgColor indexed="64"/>
      </patternFill>
    </fill>
    <fill>
      <patternFill patternType="solid">
        <fgColor theme="9"/>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5D5D"/>
        <bgColor indexed="64"/>
      </patternFill>
    </fill>
    <fill>
      <patternFill patternType="solid">
        <fgColor rgb="FFFE9A9A"/>
        <bgColor indexed="64"/>
      </patternFill>
    </fill>
    <fill>
      <patternFill patternType="solid">
        <fgColor rgb="FFFFBDBD"/>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79998168889431442"/>
        <bgColor indexed="64"/>
      </patternFill>
    </fill>
  </fills>
  <borders count="26">
    <border>
      <left/>
      <right/>
      <top/>
      <bottom/>
      <diagonal/>
    </border>
    <border>
      <left/>
      <right/>
      <top/>
      <bottom style="thin">
        <color theme="4" tint="-0.499984740745262"/>
      </bottom>
      <diagonal/>
    </border>
    <border>
      <left/>
      <right/>
      <top style="thin">
        <color theme="4" tint="-0.499984740745262"/>
      </top>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style="thin">
        <color theme="4" tint="-0.499984740745262"/>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right style="thin">
        <color theme="4" tint="-0.499984740745262"/>
      </right>
      <top style="thin">
        <color theme="4" tint="-0.499984740745262"/>
      </top>
      <bottom/>
      <diagonal/>
    </border>
    <border>
      <left/>
      <right style="thin">
        <color theme="4" tint="-0.499984740745262"/>
      </right>
      <top/>
      <bottom/>
      <diagonal/>
    </border>
    <border>
      <left/>
      <right style="thin">
        <color theme="4" tint="-0.499984740745262"/>
      </right>
      <top/>
      <bottom style="thin">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279">
    <xf numFmtId="0" fontId="0" fillId="0" borderId="0" xfId="0"/>
    <xf numFmtId="16" fontId="0" fillId="0" borderId="0" xfId="0" applyNumberForma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3" fillId="7" borderId="0" xfId="0" applyFont="1" applyFill="1"/>
    <xf numFmtId="0" fontId="6" fillId="7" borderId="0" xfId="0" applyFont="1" applyFill="1"/>
    <xf numFmtId="0" fontId="7" fillId="7" borderId="0" xfId="0" applyFont="1"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0" fillId="19" borderId="0" xfId="0" applyFill="1"/>
    <xf numFmtId="0" fontId="0" fillId="21" borderId="0" xfId="0" applyFill="1"/>
    <xf numFmtId="0" fontId="0" fillId="22" borderId="0" xfId="0" applyFill="1"/>
    <xf numFmtId="0" fontId="0" fillId="23" borderId="0" xfId="0" applyFill="1"/>
    <xf numFmtId="0" fontId="0" fillId="24" borderId="0" xfId="0" applyFill="1"/>
    <xf numFmtId="0" fontId="10" fillId="4" borderId="0" xfId="0" applyFont="1" applyFill="1"/>
    <xf numFmtId="0" fontId="1" fillId="7" borderId="0" xfId="0" applyFont="1" applyFill="1" applyAlignment="1">
      <alignment vertical="center"/>
    </xf>
    <xf numFmtId="0" fontId="2" fillId="0" borderId="0" xfId="0" applyFont="1"/>
    <xf numFmtId="0" fontId="12" fillId="0" borderId="0" xfId="0" applyFont="1"/>
    <xf numFmtId="0" fontId="0" fillId="0" borderId="0" xfId="0" applyBorder="1"/>
    <xf numFmtId="0" fontId="3" fillId="0" borderId="0" xfId="0" applyFont="1"/>
    <xf numFmtId="0" fontId="10" fillId="0" borderId="0" xfId="0" applyFont="1"/>
    <xf numFmtId="0" fontId="13" fillId="0" borderId="0" xfId="0" applyFont="1"/>
    <xf numFmtId="0" fontId="13" fillId="3" borderId="0" xfId="0" applyFont="1" applyFill="1"/>
    <xf numFmtId="0" fontId="14" fillId="0" borderId="0" xfId="0" applyFont="1"/>
    <xf numFmtId="0" fontId="8" fillId="12" borderId="0" xfId="0" applyFont="1" applyFill="1" applyAlignment="1">
      <alignment horizontal="center" vertical="center"/>
    </xf>
    <xf numFmtId="0" fontId="3" fillId="12" borderId="0" xfId="0" applyFont="1" applyFill="1"/>
    <xf numFmtId="0" fontId="3" fillId="12" borderId="0" xfId="0" applyFont="1" applyFill="1" applyAlignment="1">
      <alignment vertical="center"/>
    </xf>
    <xf numFmtId="0" fontId="8" fillId="2" borderId="0" xfId="0" applyFont="1" applyFill="1" applyAlignment="1">
      <alignment horizontal="center" vertical="center"/>
    </xf>
    <xf numFmtId="0" fontId="8" fillId="19" borderId="0" xfId="0" applyFont="1" applyFill="1" applyAlignment="1">
      <alignment horizontal="center" vertical="center"/>
    </xf>
    <xf numFmtId="0" fontId="16" fillId="4" borderId="0" xfId="0" applyFont="1" applyFill="1" applyAlignment="1">
      <alignment horizontal="center"/>
    </xf>
    <xf numFmtId="0" fontId="3" fillId="6" borderId="0" xfId="0" applyFont="1" applyFill="1"/>
    <xf numFmtId="0" fontId="8" fillId="22" borderId="0" xfId="0" applyFont="1" applyFill="1" applyAlignment="1">
      <alignment horizontal="center" vertical="center"/>
    </xf>
    <xf numFmtId="0" fontId="8" fillId="9" borderId="0" xfId="0" applyFont="1" applyFill="1" applyAlignment="1">
      <alignment horizontal="center" vertical="center"/>
    </xf>
    <xf numFmtId="0" fontId="17" fillId="0" borderId="0" xfId="0" applyFont="1"/>
    <xf numFmtId="0" fontId="0" fillId="27" borderId="0" xfId="0" applyFill="1"/>
    <xf numFmtId="0" fontId="0" fillId="0" borderId="0" xfId="0" applyFill="1"/>
    <xf numFmtId="0" fontId="0" fillId="0" borderId="0" xfId="0" applyFill="1" applyBorder="1" applyAlignment="1"/>
    <xf numFmtId="0" fontId="19" fillId="23" borderId="0" xfId="0" applyFont="1" applyFill="1" applyAlignment="1">
      <alignment horizontal="center" vertical="center"/>
    </xf>
    <xf numFmtId="0" fontId="5" fillId="23" borderId="0" xfId="0" applyFont="1" applyFill="1" applyAlignment="1">
      <alignment horizontal="center" vertical="center"/>
    </xf>
    <xf numFmtId="0" fontId="23" fillId="0" borderId="0" xfId="0" applyFont="1" applyFill="1"/>
    <xf numFmtId="0" fontId="13" fillId="0" borderId="0" xfId="0" applyFont="1" applyFill="1"/>
    <xf numFmtId="0" fontId="11" fillId="0" borderId="0" xfId="0" applyFont="1" applyFill="1"/>
    <xf numFmtId="0" fontId="18" fillId="15" borderId="0" xfId="0" applyFont="1" applyFill="1" applyAlignment="1">
      <alignment horizontal="center"/>
    </xf>
    <xf numFmtId="0" fontId="18" fillId="17" borderId="0" xfId="0" applyFont="1" applyFill="1" applyAlignment="1">
      <alignment horizontal="center"/>
    </xf>
    <xf numFmtId="0" fontId="5" fillId="10" borderId="0" xfId="0" applyFont="1" applyFill="1" applyAlignment="1">
      <alignment horizontal="center" vertical="center"/>
    </xf>
    <xf numFmtId="0" fontId="15" fillId="0" borderId="0" xfId="0" applyFont="1" applyFill="1" applyBorder="1" applyAlignment="1">
      <alignment horizontal="left" vertical="top"/>
    </xf>
    <xf numFmtId="0" fontId="20" fillId="0" borderId="0" xfId="0" applyFont="1" applyFill="1"/>
    <xf numFmtId="9" fontId="0" fillId="0" borderId="0" xfId="0" applyNumberFormat="1"/>
    <xf numFmtId="0" fontId="21" fillId="15" borderId="0" xfId="0" applyFont="1" applyFill="1" applyAlignment="1">
      <alignment horizontal="center" vertical="center"/>
    </xf>
    <xf numFmtId="0" fontId="11" fillId="3" borderId="0" xfId="0" applyFont="1" applyFill="1"/>
    <xf numFmtId="0" fontId="11" fillId="15" borderId="0" xfId="0" applyFont="1" applyFill="1"/>
    <xf numFmtId="0" fontId="11" fillId="3" borderId="0" xfId="0" applyFont="1" applyFill="1" applyAlignment="1">
      <alignment horizontal="center" vertical="center"/>
    </xf>
    <xf numFmtId="0" fontId="20" fillId="0" borderId="0" xfId="0" applyFont="1" applyFill="1" applyAlignment="1">
      <alignment horizontal="center" vertical="center"/>
    </xf>
    <xf numFmtId="0" fontId="11" fillId="15" borderId="0" xfId="0" applyFont="1" applyFill="1" applyAlignment="1">
      <alignment horizontal="center" vertical="center"/>
    </xf>
    <xf numFmtId="0" fontId="0" fillId="25" borderId="0" xfId="0" applyFill="1" applyBorder="1"/>
    <xf numFmtId="0" fontId="0" fillId="25" borderId="3" xfId="0" applyFill="1" applyBorder="1"/>
    <xf numFmtId="0" fontId="0" fillId="25" borderId="2" xfId="0" applyFill="1" applyBorder="1"/>
    <xf numFmtId="0" fontId="0" fillId="25" borderId="18" xfId="0" applyFill="1" applyBorder="1"/>
    <xf numFmtId="0" fontId="0" fillId="25" borderId="5" xfId="0" applyFill="1" applyBorder="1"/>
    <xf numFmtId="0" fontId="0" fillId="25" borderId="19" xfId="0" applyFill="1" applyBorder="1"/>
    <xf numFmtId="0" fontId="0" fillId="25" borderId="4" xfId="0" applyFill="1" applyBorder="1"/>
    <xf numFmtId="0" fontId="0" fillId="25" borderId="1" xfId="0" applyFill="1" applyBorder="1"/>
    <xf numFmtId="0" fontId="0" fillId="25" borderId="20" xfId="0" applyFill="1" applyBorder="1"/>
    <xf numFmtId="0" fontId="0" fillId="16" borderId="0" xfId="0" applyFill="1" applyBorder="1"/>
    <xf numFmtId="0" fontId="0" fillId="3" borderId="0" xfId="0" applyFill="1" applyBorder="1"/>
    <xf numFmtId="0" fontId="0" fillId="28" borderId="0" xfId="0" applyFill="1"/>
    <xf numFmtId="0" fontId="0" fillId="29" borderId="0" xfId="0" applyFill="1"/>
    <xf numFmtId="0" fontId="3" fillId="6" borderId="0" xfId="0" applyFont="1" applyFill="1" applyAlignment="1">
      <alignment vertical="center"/>
    </xf>
    <xf numFmtId="0" fontId="31" fillId="0" borderId="0" xfId="0" applyFont="1"/>
    <xf numFmtId="0" fontId="11" fillId="0" borderId="0" xfId="0" applyFont="1" applyAlignment="1">
      <alignment horizontal="center" vertical="center"/>
    </xf>
    <xf numFmtId="2" fontId="18" fillId="15" borderId="6" xfId="0" applyNumberFormat="1" applyFont="1" applyFill="1" applyBorder="1" applyAlignment="1">
      <alignment horizontal="center" vertical="center" wrapText="1"/>
    </xf>
    <xf numFmtId="0" fontId="22" fillId="0" borderId="0" xfId="0" applyFont="1"/>
    <xf numFmtId="0" fontId="32" fillId="0" borderId="0" xfId="0" applyFont="1"/>
    <xf numFmtId="0" fontId="10" fillId="3" borderId="0" xfId="0" applyFont="1" applyFill="1" applyBorder="1" applyAlignment="1">
      <alignment horizontal="center"/>
    </xf>
    <xf numFmtId="0" fontId="0" fillId="0" borderId="0" xfId="0" applyAlignment="1">
      <alignment horizontal="center"/>
    </xf>
    <xf numFmtId="0" fontId="12" fillId="0" borderId="0" xfId="0" applyFont="1" applyAlignment="1"/>
    <xf numFmtId="0" fontId="12" fillId="0" borderId="0" xfId="0" applyFont="1" applyBorder="1" applyAlignment="1"/>
    <xf numFmtId="0" fontId="15" fillId="0" borderId="0" xfId="0" applyFont="1" applyFill="1"/>
    <xf numFmtId="0" fontId="0" fillId="0" borderId="0" xfId="0" applyFont="1" applyFill="1"/>
    <xf numFmtId="0" fontId="0" fillId="0" borderId="0" xfId="0" applyFont="1" applyFill="1" applyBorder="1" applyAlignment="1">
      <alignment horizontal="left" wrapText="1"/>
    </xf>
    <xf numFmtId="0" fontId="0" fillId="0" borderId="11" xfId="0" applyFont="1" applyFill="1" applyBorder="1" applyAlignment="1">
      <alignment horizontal="left" wrapText="1"/>
    </xf>
    <xf numFmtId="0" fontId="0" fillId="0" borderId="0" xfId="0" applyAlignment="1">
      <alignment horizontal="center" vertical="center"/>
    </xf>
    <xf numFmtId="0" fontId="33" fillId="6" borderId="0" xfId="0" applyFont="1" applyFill="1" applyAlignment="1">
      <alignment vertical="center"/>
    </xf>
    <xf numFmtId="0" fontId="34" fillId="6" borderId="0" xfId="0" applyFont="1" applyFill="1"/>
    <xf numFmtId="0" fontId="0" fillId="0" borderId="0" xfId="0" applyAlignment="1">
      <alignment vertical="top"/>
    </xf>
    <xf numFmtId="0" fontId="33" fillId="0" borderId="0" xfId="0" applyFont="1" applyFill="1" applyAlignment="1">
      <alignment vertical="center"/>
    </xf>
    <xf numFmtId="0" fontId="18" fillId="0" borderId="0" xfId="0" applyFont="1" applyFill="1" applyAlignment="1">
      <alignment horizontal="left"/>
    </xf>
    <xf numFmtId="0" fontId="5" fillId="0" borderId="0" xfId="0" applyFont="1" applyFill="1" applyAlignment="1">
      <alignment horizontal="center" vertical="center"/>
    </xf>
    <xf numFmtId="0" fontId="18" fillId="15" borderId="0" xfId="0" applyFont="1" applyFill="1" applyAlignment="1">
      <alignment horizontal="center" vertical="center"/>
    </xf>
    <xf numFmtId="0" fontId="18" fillId="17" borderId="0" xfId="0" applyFont="1" applyFill="1" applyAlignment="1">
      <alignment horizontal="center" vertical="center"/>
    </xf>
    <xf numFmtId="0" fontId="16" fillId="12" borderId="0" xfId="0" applyFont="1" applyFill="1" applyAlignment="1">
      <alignment horizontal="center" vertical="center"/>
    </xf>
    <xf numFmtId="0" fontId="0" fillId="0" borderId="0" xfId="0" applyAlignment="1">
      <alignment vertical="center"/>
    </xf>
    <xf numFmtId="0" fontId="10" fillId="6" borderId="0" xfId="0" applyFont="1" applyFill="1" applyAlignment="1">
      <alignment vertical="center"/>
    </xf>
    <xf numFmtId="0" fontId="10" fillId="0" borderId="0" xfId="0" applyFont="1" applyAlignment="1">
      <alignment vertical="center"/>
    </xf>
    <xf numFmtId="0" fontId="11" fillId="3" borderId="0" xfId="0" applyFont="1" applyFill="1" applyAlignment="1">
      <alignment vertical="center"/>
    </xf>
    <xf numFmtId="0" fontId="11" fillId="15" borderId="0" xfId="0" applyFont="1" applyFill="1" applyAlignment="1">
      <alignment vertical="center"/>
    </xf>
    <xf numFmtId="0" fontId="11" fillId="3" borderId="0" xfId="0" applyFont="1" applyFill="1" applyAlignment="1">
      <alignment horizontal="center" vertical="center" wrapText="1"/>
    </xf>
    <xf numFmtId="0" fontId="7" fillId="7" borderId="0" xfId="0" applyFont="1" applyFill="1" applyAlignment="1">
      <alignment vertical="center"/>
    </xf>
    <xf numFmtId="0" fontId="0" fillId="12" borderId="0" xfId="0" applyFill="1" applyAlignment="1">
      <alignment vertical="center"/>
    </xf>
    <xf numFmtId="0" fontId="0" fillId="7" borderId="0" xfId="0" applyFill="1" applyAlignment="1">
      <alignment vertical="center"/>
    </xf>
    <xf numFmtId="0" fontId="0" fillId="5" borderId="0" xfId="0" applyFill="1" applyAlignment="1">
      <alignment vertical="center"/>
    </xf>
    <xf numFmtId="0" fontId="0" fillId="4" borderId="0" xfId="0" applyFill="1" applyAlignment="1">
      <alignment vertical="center"/>
    </xf>
    <xf numFmtId="0" fontId="0" fillId="11" borderId="0" xfId="0" applyFill="1" applyAlignment="1">
      <alignment vertical="center"/>
    </xf>
    <xf numFmtId="0" fontId="0" fillId="3" borderId="0" xfId="0" applyFill="1" applyAlignment="1">
      <alignment vertical="center"/>
    </xf>
    <xf numFmtId="0" fontId="0" fillId="0" borderId="0" xfId="0" applyFill="1" applyAlignment="1">
      <alignment vertical="center"/>
    </xf>
    <xf numFmtId="0" fontId="3" fillId="0" borderId="0" xfId="0" applyFont="1" applyAlignment="1">
      <alignment vertical="center"/>
    </xf>
    <xf numFmtId="0" fontId="35" fillId="6" borderId="0" xfId="0" applyFont="1" applyFill="1" applyAlignment="1">
      <alignment vertical="center"/>
    </xf>
    <xf numFmtId="0" fontId="18" fillId="0" borderId="0" xfId="0" applyFont="1" applyAlignment="1">
      <alignment vertical="center"/>
    </xf>
    <xf numFmtId="0" fontId="10" fillId="4" borderId="0" xfId="0" applyFont="1" applyFill="1" applyAlignment="1">
      <alignment vertical="center"/>
    </xf>
    <xf numFmtId="0" fontId="16" fillId="4" borderId="0" xfId="0" applyFont="1" applyFill="1" applyAlignment="1">
      <alignment horizontal="center" vertical="center"/>
    </xf>
    <xf numFmtId="0" fontId="11" fillId="0" borderId="0" xfId="0" applyFont="1"/>
    <xf numFmtId="0" fontId="0" fillId="0" borderId="0" xfId="0" applyAlignment="1">
      <alignment horizontal="left" vertical="center"/>
    </xf>
    <xf numFmtId="0" fontId="0" fillId="32" borderId="0" xfId="0" applyFill="1"/>
    <xf numFmtId="0" fontId="21" fillId="32" borderId="0" xfId="0" applyFont="1" applyFill="1" applyAlignment="1">
      <alignment horizontal="center" vertical="center"/>
    </xf>
    <xf numFmtId="0" fontId="11" fillId="32" borderId="0" xfId="0" applyFont="1" applyFill="1"/>
    <xf numFmtId="0" fontId="11" fillId="32" borderId="0" xfId="0" applyFont="1" applyFill="1" applyAlignment="1">
      <alignment horizontal="center" vertical="center"/>
    </xf>
    <xf numFmtId="0" fontId="38" fillId="0" borderId="0" xfId="0" applyFont="1"/>
    <xf numFmtId="0" fontId="39" fillId="15" borderId="0" xfId="0" applyFont="1" applyFill="1" applyAlignment="1">
      <alignment horizontal="left"/>
    </xf>
    <xf numFmtId="0" fontId="39" fillId="15" borderId="0" xfId="0" applyFont="1" applyFill="1" applyAlignment="1">
      <alignment horizontal="center"/>
    </xf>
    <xf numFmtId="0" fontId="20" fillId="0" borderId="0" xfId="0" applyFont="1" applyFill="1" applyBorder="1" applyAlignment="1">
      <alignment horizontal="center" vertical="center"/>
    </xf>
    <xf numFmtId="0" fontId="12" fillId="0" borderId="0" xfId="0" applyFont="1" applyAlignment="1">
      <alignment vertical="top" wrapText="1"/>
    </xf>
    <xf numFmtId="0" fontId="12" fillId="0" borderId="0" xfId="0" applyFont="1" applyAlignment="1">
      <alignment vertical="top"/>
    </xf>
    <xf numFmtId="0" fontId="0" fillId="0" borderId="0" xfId="0" applyProtection="1">
      <protection locked="0"/>
    </xf>
    <xf numFmtId="0" fontId="0" fillId="0" borderId="0" xfId="0" applyAlignment="1" applyProtection="1">
      <alignment vertical="center"/>
      <protection locked="0"/>
    </xf>
    <xf numFmtId="0" fontId="10" fillId="0" borderId="0" xfId="0" applyFont="1" applyProtection="1">
      <protection locked="0"/>
    </xf>
    <xf numFmtId="0" fontId="0" fillId="3" borderId="0" xfId="0" applyFill="1" applyProtection="1">
      <protection locked="0"/>
    </xf>
    <xf numFmtId="0" fontId="0" fillId="0" borderId="0" xfId="0" applyAlignment="1" applyProtection="1">
      <alignment vertical="top"/>
      <protection locked="0"/>
    </xf>
    <xf numFmtId="0" fontId="12" fillId="0" borderId="0" xfId="0" applyFont="1" applyProtection="1">
      <protection locked="0"/>
    </xf>
    <xf numFmtId="0" fontId="10" fillId="16" borderId="0" xfId="0" applyFont="1" applyFill="1" applyAlignment="1" applyProtection="1">
      <alignment horizontal="center" vertical="center"/>
      <protection locked="0"/>
    </xf>
    <xf numFmtId="0" fontId="0" fillId="16" borderId="0" xfId="0" applyFill="1" applyAlignment="1" applyProtection="1">
      <protection locked="0"/>
    </xf>
    <xf numFmtId="0" fontId="10" fillId="3" borderId="0" xfId="0" applyFont="1" applyFill="1" applyAlignment="1" applyProtection="1">
      <alignment horizontal="center" vertical="center"/>
      <protection locked="0"/>
    </xf>
    <xf numFmtId="0" fontId="10" fillId="3" borderId="0" xfId="0" applyFont="1" applyFill="1" applyProtection="1">
      <protection locked="0"/>
    </xf>
    <xf numFmtId="0" fontId="10" fillId="16" borderId="0" xfId="0" applyFont="1" applyFill="1" applyProtection="1">
      <protection locked="0"/>
    </xf>
    <xf numFmtId="0" fontId="3" fillId="0" borderId="0" xfId="0" applyFont="1" applyAlignment="1" applyProtection="1">
      <alignment vertical="top"/>
      <protection locked="0"/>
    </xf>
    <xf numFmtId="0" fontId="3" fillId="0" borderId="0" xfId="0" applyFont="1" applyFill="1" applyProtection="1">
      <protection locked="0"/>
    </xf>
    <xf numFmtId="0" fontId="0" fillId="16" borderId="0" xfId="0" applyFill="1" applyProtection="1">
      <protection locked="0"/>
    </xf>
    <xf numFmtId="0" fontId="3" fillId="0" borderId="0" xfId="0" applyFont="1" applyProtection="1">
      <protection locked="0"/>
    </xf>
    <xf numFmtId="0" fontId="41" fillId="16" borderId="0" xfId="0" applyFont="1" applyFill="1" applyAlignment="1" applyProtection="1">
      <alignment horizontal="center" vertical="center"/>
      <protection locked="0"/>
    </xf>
    <xf numFmtId="0" fontId="40" fillId="3" borderId="0" xfId="0" applyFont="1" applyFill="1" applyAlignment="1" applyProtection="1">
      <alignment horizontal="center" vertical="center"/>
      <protection locked="0"/>
    </xf>
    <xf numFmtId="0" fontId="10" fillId="3" borderId="0" xfId="0" applyFont="1" applyFill="1" applyBorder="1" applyAlignment="1" applyProtection="1">
      <alignment horizontal="center"/>
      <protection locked="0"/>
    </xf>
    <xf numFmtId="0" fontId="0" fillId="15" borderId="0" xfId="0" applyFill="1" applyProtection="1">
      <protection locked="0"/>
    </xf>
    <xf numFmtId="0" fontId="10" fillId="15" borderId="0" xfId="0" applyFont="1" applyFill="1" applyAlignment="1" applyProtection="1">
      <alignment horizontal="center" vertical="center"/>
      <protection locked="0"/>
    </xf>
    <xf numFmtId="0" fontId="0" fillId="21" borderId="0" xfId="0" applyFill="1" applyProtection="1">
      <protection locked="0"/>
    </xf>
    <xf numFmtId="0" fontId="10" fillId="21" borderId="0" xfId="0" applyFont="1" applyFill="1" applyAlignment="1" applyProtection="1">
      <alignment horizontal="center"/>
      <protection locked="0"/>
    </xf>
    <xf numFmtId="0" fontId="0" fillId="28" borderId="0" xfId="0" applyFill="1" applyProtection="1">
      <protection locked="0"/>
    </xf>
    <xf numFmtId="0" fontId="0" fillId="29" borderId="0" xfId="0" applyFill="1" applyProtection="1">
      <protection locked="0"/>
    </xf>
    <xf numFmtId="0" fontId="3" fillId="0" borderId="0" xfId="0" applyFont="1" applyBorder="1" applyAlignment="1" applyProtection="1">
      <alignment wrapText="1"/>
      <protection locked="0"/>
    </xf>
    <xf numFmtId="0" fontId="0" fillId="13" borderId="0" xfId="0" applyFill="1" applyProtection="1">
      <protection locked="0"/>
    </xf>
    <xf numFmtId="0" fontId="0" fillId="8" borderId="0" xfId="0" applyFill="1" applyProtection="1">
      <protection locked="0"/>
    </xf>
    <xf numFmtId="0" fontId="10" fillId="13" borderId="0" xfId="0" applyFont="1" applyFill="1" applyAlignment="1" applyProtection="1">
      <alignment horizontal="center" vertical="center"/>
      <protection locked="0"/>
    </xf>
    <xf numFmtId="0" fontId="10" fillId="8" borderId="0" xfId="0" applyFont="1" applyFill="1" applyAlignment="1" applyProtection="1">
      <alignment horizontal="center" vertical="center"/>
      <protection locked="0"/>
    </xf>
    <xf numFmtId="0" fontId="3" fillId="0" borderId="0" xfId="0" applyFont="1" applyAlignment="1">
      <alignment wrapText="1"/>
    </xf>
    <xf numFmtId="0" fontId="3" fillId="0" borderId="0" xfId="0" applyFont="1" applyAlignment="1">
      <alignment horizontal="left" wrapText="1"/>
    </xf>
    <xf numFmtId="0" fontId="36" fillId="6" borderId="0" xfId="0" applyFont="1" applyFill="1" applyAlignment="1">
      <alignment vertical="center"/>
    </xf>
    <xf numFmtId="0" fontId="43" fillId="0" borderId="0" xfId="0" applyFont="1"/>
    <xf numFmtId="0" fontId="11" fillId="15" borderId="0" xfId="0" applyFont="1" applyFill="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center"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15" fillId="3" borderId="9" xfId="0" applyFont="1" applyFill="1" applyBorder="1" applyAlignment="1">
      <alignment horizontal="left" vertical="top" wrapText="1"/>
    </xf>
    <xf numFmtId="0" fontId="15" fillId="3" borderId="13"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14" xfId="0" applyFont="1" applyFill="1" applyBorder="1" applyAlignment="1">
      <alignment horizontal="left" vertical="top" wrapText="1"/>
    </xf>
    <xf numFmtId="0" fontId="15" fillId="3" borderId="10" xfId="0" applyFont="1" applyFill="1" applyBorder="1" applyAlignment="1">
      <alignment horizontal="left" vertical="top" wrapText="1"/>
    </xf>
    <xf numFmtId="0" fontId="15" fillId="3" borderId="11" xfId="0" applyFont="1" applyFill="1" applyBorder="1" applyAlignment="1">
      <alignment horizontal="left" vertical="top" wrapText="1"/>
    </xf>
    <xf numFmtId="0" fontId="15" fillId="3" borderId="12" xfId="0" applyFont="1" applyFill="1" applyBorder="1" applyAlignment="1">
      <alignment horizontal="left" vertical="top" wrapText="1"/>
    </xf>
    <xf numFmtId="0" fontId="0" fillId="15" borderId="15" xfId="0" applyFill="1" applyBorder="1" applyAlignment="1" applyProtection="1">
      <alignment horizontal="left" wrapText="1"/>
      <protection locked="0"/>
    </xf>
    <xf numFmtId="0" fontId="0" fillId="15" borderId="16" xfId="0" applyFill="1" applyBorder="1" applyAlignment="1" applyProtection="1">
      <alignment horizontal="left" wrapText="1"/>
      <protection locked="0"/>
    </xf>
    <xf numFmtId="0" fontId="0" fillId="15" borderId="17" xfId="0" applyFill="1" applyBorder="1" applyAlignment="1" applyProtection="1">
      <alignment horizontal="left" wrapText="1"/>
      <protection locked="0"/>
    </xf>
    <xf numFmtId="0" fontId="18" fillId="15" borderId="15" xfId="0" applyFont="1" applyFill="1" applyBorder="1" applyAlignment="1" applyProtection="1">
      <alignment horizontal="center" wrapText="1"/>
      <protection locked="0"/>
    </xf>
    <xf numFmtId="0" fontId="18" fillId="15" borderId="17" xfId="0" applyFont="1" applyFill="1" applyBorder="1" applyAlignment="1" applyProtection="1">
      <alignment horizontal="center" wrapText="1"/>
      <protection locked="0"/>
    </xf>
    <xf numFmtId="0" fontId="18" fillId="15" borderId="15" xfId="0" applyFont="1" applyFill="1" applyBorder="1" applyAlignment="1" applyProtection="1">
      <alignment horizontal="center" vertical="center" wrapText="1"/>
      <protection locked="0"/>
    </xf>
    <xf numFmtId="0" fontId="18" fillId="15" borderId="16" xfId="0" applyFont="1" applyFill="1" applyBorder="1" applyAlignment="1" applyProtection="1">
      <alignment horizontal="center" vertical="center" wrapText="1"/>
      <protection locked="0"/>
    </xf>
    <xf numFmtId="0" fontId="18" fillId="15" borderId="17" xfId="0" applyFont="1" applyFill="1" applyBorder="1" applyAlignment="1" applyProtection="1">
      <alignment horizontal="center" vertical="center" wrapText="1"/>
      <protection locked="0"/>
    </xf>
    <xf numFmtId="0" fontId="18" fillId="15" borderId="16" xfId="0" applyFont="1" applyFill="1" applyBorder="1" applyAlignment="1" applyProtection="1">
      <alignment horizontal="left" vertical="top" wrapText="1"/>
      <protection locked="0"/>
    </xf>
    <xf numFmtId="0" fontId="18" fillId="15" borderId="17" xfId="0" applyFont="1" applyFill="1" applyBorder="1" applyAlignment="1" applyProtection="1">
      <alignment horizontal="left" vertical="top" wrapText="1"/>
      <protection locked="0"/>
    </xf>
    <xf numFmtId="0" fontId="18" fillId="15" borderId="15" xfId="0" applyFont="1" applyFill="1" applyBorder="1" applyAlignment="1" applyProtection="1">
      <alignment horizontal="left" wrapText="1"/>
      <protection locked="0"/>
    </xf>
    <xf numFmtId="0" fontId="18" fillId="15" borderId="16" xfId="0" applyFont="1" applyFill="1" applyBorder="1" applyAlignment="1" applyProtection="1">
      <alignment horizontal="left" wrapText="1"/>
      <protection locked="0"/>
    </xf>
    <xf numFmtId="0" fontId="26" fillId="16" borderId="0" xfId="0" applyFont="1" applyFill="1" applyBorder="1" applyAlignment="1" applyProtection="1">
      <alignment horizontal="center" vertical="center"/>
      <protection locked="0"/>
    </xf>
    <xf numFmtId="0" fontId="25" fillId="7" borderId="0" xfId="0" applyFont="1" applyFill="1" applyAlignment="1">
      <alignment horizontal="center"/>
    </xf>
    <xf numFmtId="0" fontId="0" fillId="25" borderId="7" xfId="0" applyFill="1" applyBorder="1" applyAlignment="1" applyProtection="1">
      <alignment horizontal="left" vertical="center" wrapText="1"/>
      <protection locked="0"/>
    </xf>
    <xf numFmtId="0" fontId="0" fillId="25" borderId="8" xfId="0" applyFill="1" applyBorder="1" applyAlignment="1" applyProtection="1">
      <alignment horizontal="left" vertical="center" wrapText="1"/>
      <protection locked="0"/>
    </xf>
    <xf numFmtId="0" fontId="0" fillId="25" borderId="9" xfId="0" applyFill="1" applyBorder="1" applyAlignment="1" applyProtection="1">
      <alignment horizontal="left" vertical="center" wrapText="1"/>
      <protection locked="0"/>
    </xf>
    <xf numFmtId="0" fontId="0" fillId="25" borderId="10" xfId="0" applyFill="1" applyBorder="1" applyAlignment="1" applyProtection="1">
      <alignment horizontal="left" vertical="center" wrapText="1"/>
      <protection locked="0"/>
    </xf>
    <xf numFmtId="0" fontId="0" fillId="25" borderId="11" xfId="0" applyFill="1" applyBorder="1" applyAlignment="1" applyProtection="1">
      <alignment horizontal="left" vertical="center" wrapText="1"/>
      <protection locked="0"/>
    </xf>
    <xf numFmtId="0" fontId="0" fillId="25" borderId="12" xfId="0" applyFill="1" applyBorder="1" applyAlignment="1" applyProtection="1">
      <alignment horizontal="left" vertical="center" wrapText="1"/>
      <protection locked="0"/>
    </xf>
    <xf numFmtId="0" fontId="10" fillId="16" borderId="0" xfId="0" applyFont="1" applyFill="1" applyBorder="1" applyAlignment="1" applyProtection="1">
      <alignment horizontal="center" vertical="center"/>
      <protection locked="0"/>
    </xf>
    <xf numFmtId="0" fontId="10" fillId="16" borderId="0" xfId="0" applyFont="1" applyFill="1" applyBorder="1" applyAlignment="1" applyProtection="1">
      <alignment horizontal="center"/>
      <protection locked="0"/>
    </xf>
    <xf numFmtId="0" fontId="10" fillId="16" borderId="0" xfId="0" applyFont="1" applyFill="1" applyAlignment="1">
      <alignment horizontal="center"/>
    </xf>
    <xf numFmtId="0" fontId="10" fillId="3" borderId="0" xfId="0" applyFont="1" applyFill="1" applyAlignment="1" applyProtection="1">
      <alignment horizontal="center"/>
      <protection locked="0"/>
    </xf>
    <xf numFmtId="0" fontId="10" fillId="0" borderId="0" xfId="0" applyFont="1" applyAlignment="1" applyProtection="1">
      <alignment horizontal="center"/>
      <protection locked="0"/>
    </xf>
    <xf numFmtId="0" fontId="10" fillId="3" borderId="0" xfId="0" applyFont="1" applyFill="1" applyBorder="1" applyAlignment="1" applyProtection="1">
      <alignment horizontal="center"/>
      <protection locked="0"/>
    </xf>
    <xf numFmtId="0" fontId="20" fillId="12" borderId="0" xfId="0" applyFont="1" applyFill="1" applyAlignment="1">
      <alignment horizontal="center"/>
    </xf>
    <xf numFmtId="0" fontId="27" fillId="3" borderId="0"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0" fillId="30" borderId="0" xfId="0" applyFill="1" applyAlignment="1">
      <alignment horizontal="left"/>
    </xf>
    <xf numFmtId="0" fontId="10" fillId="6" borderId="0" xfId="0" applyFont="1" applyFill="1" applyAlignment="1">
      <alignment horizontal="left" vertical="top" wrapText="1"/>
    </xf>
    <xf numFmtId="0" fontId="10" fillId="3" borderId="0" xfId="0" applyFont="1" applyFill="1" applyBorder="1" applyAlignment="1">
      <alignment horizontal="center" vertical="center"/>
    </xf>
    <xf numFmtId="0" fontId="10" fillId="3" borderId="0" xfId="0" applyFont="1" applyFill="1" applyBorder="1" applyAlignment="1" applyProtection="1">
      <alignment horizontal="center" wrapText="1"/>
      <protection locked="0"/>
    </xf>
    <xf numFmtId="0" fontId="10" fillId="16" borderId="0" xfId="0" applyFont="1" applyFill="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6" borderId="0" xfId="0" applyFont="1" applyFill="1" applyAlignment="1">
      <alignment horizontal="left" vertical="center" wrapText="1"/>
    </xf>
    <xf numFmtId="0" fontId="10" fillId="16" borderId="0"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1" borderId="0" xfId="0" applyFont="1" applyFill="1" applyAlignment="1" applyProtection="1">
      <alignment horizontal="left" vertical="center"/>
      <protection locked="0"/>
    </xf>
    <xf numFmtId="0" fontId="10" fillId="31" borderId="0" xfId="0" applyFont="1" applyFill="1" applyAlignment="1" applyProtection="1">
      <alignment horizontal="center" vertical="center"/>
      <protection locked="0"/>
    </xf>
    <xf numFmtId="0" fontId="10" fillId="18" borderId="0" xfId="0" applyFont="1" applyFill="1" applyAlignment="1" applyProtection="1">
      <alignment horizontal="center" vertical="center"/>
      <protection locked="0"/>
    </xf>
    <xf numFmtId="0" fontId="10" fillId="17" borderId="0" xfId="0" applyFont="1" applyFill="1" applyAlignment="1" applyProtection="1">
      <alignment horizontal="center" vertical="center"/>
      <protection locked="0"/>
    </xf>
    <xf numFmtId="0" fontId="28" fillId="17" borderId="0" xfId="0" applyFont="1" applyFill="1" applyAlignment="1" applyProtection="1">
      <alignment horizontal="center" vertical="center"/>
      <protection locked="0"/>
    </xf>
    <xf numFmtId="0" fontId="10" fillId="17" borderId="0" xfId="0" applyFont="1" applyFill="1" applyAlignment="1" applyProtection="1">
      <alignment horizontal="center" vertical="center" wrapText="1"/>
      <protection locked="0"/>
    </xf>
    <xf numFmtId="0" fontId="10" fillId="18" borderId="0" xfId="0" applyFont="1" applyFill="1" applyAlignment="1">
      <alignment horizontal="center" vertical="center" wrapText="1"/>
    </xf>
    <xf numFmtId="0" fontId="9" fillId="19" borderId="0" xfId="0" applyFont="1" applyFill="1" applyAlignment="1">
      <alignment horizontal="center" vertical="center"/>
    </xf>
    <xf numFmtId="0" fontId="28" fillId="18" borderId="0" xfId="0" applyFont="1" applyFill="1" applyAlignment="1" applyProtection="1">
      <alignment horizontal="center" vertical="center"/>
      <protection locked="0"/>
    </xf>
    <xf numFmtId="0" fontId="0" fillId="25" borderId="0" xfId="0" applyFill="1" applyBorder="1" applyAlignment="1" applyProtection="1">
      <alignment horizontal="left" vertical="center" wrapText="1"/>
      <protection locked="0"/>
    </xf>
    <xf numFmtId="0" fontId="0" fillId="3" borderId="21" xfId="0" applyFill="1" applyBorder="1" applyAlignment="1">
      <alignment horizontal="left"/>
    </xf>
    <xf numFmtId="0" fontId="0" fillId="3" borderId="22" xfId="0" applyFill="1" applyBorder="1" applyAlignment="1">
      <alignment horizontal="left"/>
    </xf>
    <xf numFmtId="0" fontId="0" fillId="3" borderId="23" xfId="0" applyFill="1" applyBorder="1" applyAlignment="1">
      <alignment horizontal="left"/>
    </xf>
    <xf numFmtId="0" fontId="10" fillId="0" borderId="0" xfId="0" applyFont="1" applyAlignment="1" applyProtection="1">
      <alignment horizontal="center" vertical="center"/>
      <protection locked="0"/>
    </xf>
    <xf numFmtId="0" fontId="10" fillId="4" borderId="0" xfId="0" applyFont="1" applyFill="1" applyAlignment="1">
      <alignment horizontal="left" vertical="center" wrapText="1"/>
    </xf>
    <xf numFmtId="0" fontId="0" fillId="25" borderId="7" xfId="0" applyFill="1" applyBorder="1" applyAlignment="1">
      <alignment horizontal="left" vertical="center" wrapText="1"/>
    </xf>
    <xf numFmtId="0" fontId="0" fillId="25" borderId="8" xfId="0" applyFill="1" applyBorder="1" applyAlignment="1">
      <alignment horizontal="left" vertical="center" wrapText="1"/>
    </xf>
    <xf numFmtId="0" fontId="0" fillId="25" borderId="9" xfId="0" applyFill="1" applyBorder="1" applyAlignment="1">
      <alignment horizontal="left" vertical="center" wrapText="1"/>
    </xf>
    <xf numFmtId="0" fontId="0" fillId="25" borderId="10" xfId="0" applyFill="1" applyBorder="1" applyAlignment="1">
      <alignment horizontal="left" vertical="center" wrapText="1"/>
    </xf>
    <xf numFmtId="0" fontId="0" fillId="25" borderId="11" xfId="0" applyFill="1" applyBorder="1" applyAlignment="1">
      <alignment horizontal="left" vertical="center" wrapText="1"/>
    </xf>
    <xf numFmtId="0" fontId="0" fillId="25" borderId="12" xfId="0" applyFill="1" applyBorder="1" applyAlignment="1">
      <alignment horizontal="left" vertical="center" wrapText="1"/>
    </xf>
    <xf numFmtId="0" fontId="10" fillId="15" borderId="0" xfId="0" applyFont="1" applyFill="1" applyAlignment="1" applyProtection="1">
      <alignment horizontal="center" vertical="center"/>
      <protection locked="0"/>
    </xf>
    <xf numFmtId="0" fontId="9" fillId="14" borderId="0" xfId="0" applyFont="1" applyFill="1" applyAlignment="1">
      <alignment horizontal="center" vertical="center"/>
    </xf>
    <xf numFmtId="0" fontId="28" fillId="15" borderId="0" xfId="0" applyFont="1" applyFill="1" applyAlignment="1" applyProtection="1">
      <alignment horizontal="center" vertical="center"/>
      <protection locked="0"/>
    </xf>
    <xf numFmtId="0" fontId="10" fillId="21" borderId="0" xfId="0" applyFont="1" applyFill="1" applyAlignment="1" applyProtection="1">
      <alignment horizontal="center" vertical="center"/>
      <protection locked="0"/>
    </xf>
    <xf numFmtId="0" fontId="28" fillId="21" borderId="0" xfId="0" applyFont="1" applyFill="1" applyAlignment="1" applyProtection="1">
      <alignment horizontal="center" vertical="center"/>
      <protection locked="0"/>
    </xf>
    <xf numFmtId="0" fontId="9" fillId="15" borderId="0" xfId="0" applyFont="1" applyFill="1" applyAlignment="1">
      <alignment horizontal="center" vertical="center"/>
    </xf>
    <xf numFmtId="0" fontId="9" fillId="22" borderId="0" xfId="0" applyFont="1" applyFill="1" applyAlignment="1">
      <alignment horizontal="center" vertical="center"/>
    </xf>
    <xf numFmtId="0" fontId="9" fillId="28" borderId="0" xfId="0" applyFont="1" applyFill="1" applyAlignment="1">
      <alignment horizontal="center" vertical="center"/>
    </xf>
    <xf numFmtId="0" fontId="30" fillId="28" borderId="0" xfId="0" applyFont="1" applyFill="1" applyAlignment="1" applyProtection="1">
      <alignment horizontal="center"/>
      <protection locked="0"/>
    </xf>
    <xf numFmtId="0" fontId="30" fillId="29" borderId="0" xfId="0" applyFont="1" applyFill="1" applyAlignment="1" applyProtection="1">
      <alignment horizontal="center"/>
      <protection locked="0"/>
    </xf>
    <xf numFmtId="0" fontId="29" fillId="28" borderId="0" xfId="0" applyFont="1" applyFill="1" applyAlignment="1" applyProtection="1">
      <alignment horizontal="center" vertical="center"/>
      <protection locked="0"/>
    </xf>
    <xf numFmtId="0" fontId="29" fillId="29" borderId="0" xfId="0" applyFont="1" applyFill="1" applyAlignment="1" applyProtection="1">
      <alignment horizontal="center" vertical="center"/>
      <protection locked="0"/>
    </xf>
    <xf numFmtId="0" fontId="0" fillId="0" borderId="2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9" fillId="20" borderId="0" xfId="0" applyFont="1" applyFill="1" applyAlignment="1">
      <alignment horizontal="center" vertical="center"/>
    </xf>
    <xf numFmtId="0" fontId="10" fillId="13" borderId="0" xfId="0" applyFont="1" applyFill="1" applyAlignment="1" applyProtection="1">
      <alignment horizontal="center" vertical="center" wrapText="1"/>
      <protection locked="0"/>
    </xf>
    <xf numFmtId="0" fontId="6" fillId="26" borderId="0" xfId="0" applyFont="1" applyFill="1" applyAlignment="1">
      <alignment horizontal="center" vertical="center"/>
    </xf>
    <xf numFmtId="0" fontId="28" fillId="13" borderId="0" xfId="0" applyFont="1" applyFill="1" applyAlignment="1" applyProtection="1">
      <alignment horizontal="center" vertical="center"/>
      <protection locked="0"/>
    </xf>
    <xf numFmtId="0" fontId="28" fillId="8" borderId="0" xfId="0" applyFont="1" applyFill="1" applyAlignment="1" applyProtection="1">
      <alignment horizontal="center" vertical="center"/>
      <protection locked="0"/>
    </xf>
    <xf numFmtId="0" fontId="10" fillId="8" borderId="0" xfId="0" applyFont="1" applyFill="1" applyAlignment="1" applyProtection="1">
      <alignment horizontal="center" vertical="center" wrapText="1"/>
      <protection locked="0"/>
    </xf>
    <xf numFmtId="0" fontId="0" fillId="3" borderId="21" xfId="0" applyFill="1" applyBorder="1" applyAlignment="1" applyProtection="1">
      <alignment horizontal="left" vertical="center" wrapText="1"/>
      <protection locked="0"/>
    </xf>
    <xf numFmtId="0" fontId="0" fillId="3" borderId="22" xfId="0" applyFill="1" applyBorder="1" applyAlignment="1" applyProtection="1">
      <alignment horizontal="left" vertical="center" wrapText="1"/>
      <protection locked="0"/>
    </xf>
    <xf numFmtId="0" fontId="0" fillId="3" borderId="23" xfId="0" applyFill="1" applyBorder="1" applyAlignment="1" applyProtection="1">
      <alignment horizontal="left" vertical="center" wrapText="1"/>
      <protection locked="0"/>
    </xf>
    <xf numFmtId="0" fontId="0" fillId="0" borderId="0" xfId="0" applyAlignment="1">
      <alignment horizontal="left" vertical="center" wrapText="1"/>
    </xf>
    <xf numFmtId="0" fontId="4" fillId="23" borderId="0" xfId="0" applyFont="1" applyFill="1" applyAlignment="1">
      <alignment horizontal="center" vertical="center"/>
    </xf>
    <xf numFmtId="0" fontId="0" fillId="0" borderId="0" xfId="0" applyAlignment="1">
      <alignment horizontal="left" vertical="top" wrapText="1"/>
    </xf>
    <xf numFmtId="0" fontId="18" fillId="0" borderId="0" xfId="0" applyFont="1" applyFill="1" applyAlignment="1">
      <alignment horizontal="left" vertical="top" wrapText="1"/>
    </xf>
    <xf numFmtId="2" fontId="24" fillId="7" borderId="0" xfId="0" applyNumberFormat="1" applyFont="1" applyFill="1" applyAlignment="1">
      <alignment horizontal="right"/>
    </xf>
    <xf numFmtId="2" fontId="20" fillId="10" borderId="0" xfId="0" applyNumberFormat="1" applyFont="1" applyFill="1" applyAlignment="1">
      <alignment horizontal="right"/>
    </xf>
    <xf numFmtId="0" fontId="24" fillId="7" borderId="25" xfId="0" applyFont="1" applyFill="1" applyBorder="1" applyAlignment="1">
      <alignment horizontal="right"/>
    </xf>
    <xf numFmtId="0" fontId="20" fillId="10" borderId="25" xfId="0" applyFont="1" applyFill="1" applyBorder="1" applyAlignment="1">
      <alignment horizontal="right"/>
    </xf>
    <xf numFmtId="0" fontId="11" fillId="3" borderId="0" xfId="0" applyFont="1" applyFill="1" applyAlignment="1">
      <alignment horizontal="left" vertical="center" wrapText="1"/>
    </xf>
    <xf numFmtId="0" fontId="11" fillId="15" borderId="0" xfId="0" applyFont="1" applyFill="1" applyAlignment="1">
      <alignment horizontal="left" vertical="center" wrapText="1"/>
    </xf>
    <xf numFmtId="0" fontId="20" fillId="10" borderId="0" xfId="0" applyFont="1" applyFill="1" applyAlignment="1">
      <alignment horizontal="center"/>
    </xf>
    <xf numFmtId="0" fontId="24" fillId="7" borderId="0" xfId="0" applyFont="1" applyFill="1" applyAlignment="1">
      <alignment horizontal="center"/>
    </xf>
    <xf numFmtId="0" fontId="23" fillId="0" borderId="0" xfId="0" applyFont="1" applyFill="1" applyAlignment="1">
      <alignment horizontal="left" vertical="center" wrapText="1"/>
    </xf>
    <xf numFmtId="0" fontId="11" fillId="3" borderId="0" xfId="0" applyFont="1" applyFill="1" applyAlignment="1">
      <alignment horizontal="left" wrapText="1"/>
    </xf>
    <xf numFmtId="0" fontId="11" fillId="15" borderId="0" xfId="0" applyFont="1" applyFill="1" applyAlignment="1">
      <alignment horizontal="left" wrapText="1"/>
    </xf>
    <xf numFmtId="0" fontId="11" fillId="3" borderId="0" xfId="0" applyFont="1" applyFill="1" applyAlignment="1">
      <alignment horizontal="left" vertical="center"/>
    </xf>
  </cellXfs>
  <cellStyles count="1">
    <cellStyle name="Standaard" xfId="0" builtinId="0"/>
  </cellStyles>
  <dxfs count="7">
    <dxf>
      <fill>
        <patternFill>
          <bgColor rgb="FFFF0000"/>
        </patternFill>
      </fill>
    </dxf>
    <dxf>
      <fill>
        <patternFill>
          <bgColor rgb="FFFF5D5D"/>
        </patternFill>
      </fill>
    </dxf>
    <dxf>
      <fill>
        <patternFill>
          <bgColor theme="5"/>
        </patternFill>
      </fill>
    </dxf>
    <dxf>
      <fill>
        <patternFill>
          <bgColor theme="9" tint="0.39994506668294322"/>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5D5D"/>
      <color rgb="FFFE9A9A"/>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Progress due diligence</a:t>
            </a:r>
          </a:p>
        </c:rich>
      </c:tx>
      <c:overlay val="0"/>
      <c:spPr>
        <a:noFill/>
        <a:ln>
          <a:noFill/>
        </a:ln>
        <a:effectLst/>
      </c:spPr>
    </c:title>
    <c:autoTitleDeleted val="0"/>
    <c:plotArea>
      <c:layout/>
      <c:areaChart>
        <c:grouping val="stacked"/>
        <c:varyColors val="0"/>
        <c:ser>
          <c:idx val="0"/>
          <c:order val="0"/>
          <c:spPr>
            <a:solidFill>
              <a:schemeClr val="accent1"/>
            </a:solidFill>
            <a:ln>
              <a:noFill/>
            </a:ln>
            <a:effectLst/>
          </c:spPr>
          <c:cat>
            <c:strRef>
              <c:f>Introduction!$E$26:$M$26</c:f>
              <c:strCache>
                <c:ptCount val="9"/>
                <c:pt idx="0">
                  <c:v>Year 1</c:v>
                </c:pt>
                <c:pt idx="2">
                  <c:v>Year 2</c:v>
                </c:pt>
                <c:pt idx="4">
                  <c:v>Year 3</c:v>
                </c:pt>
                <c:pt idx="6">
                  <c:v>Year 4</c:v>
                </c:pt>
                <c:pt idx="8">
                  <c:v>Year 5</c:v>
                </c:pt>
              </c:strCache>
            </c:strRef>
          </c:cat>
          <c:val>
            <c:numRef>
              <c:f>Introduction!$E$27:$M$27</c:f>
              <c:numCache>
                <c:formatCode>General</c:formatCode>
                <c:ptCount val="9"/>
                <c:pt idx="0" formatCode="0.00">
                  <c:v>0</c:v>
                </c:pt>
                <c:pt idx="2" formatCode="0.00">
                  <c:v>0</c:v>
                </c:pt>
                <c:pt idx="4" formatCode="0.00">
                  <c:v>0</c:v>
                </c:pt>
                <c:pt idx="6" formatCode="0.00">
                  <c:v>0</c:v>
                </c:pt>
                <c:pt idx="8" formatCode="0.00">
                  <c:v>0</c:v>
                </c:pt>
              </c:numCache>
            </c:numRef>
          </c:val>
          <c:extLst xmlns:c16r2="http://schemas.microsoft.com/office/drawing/2015/06/chart">
            <c:ext xmlns:c16="http://schemas.microsoft.com/office/drawing/2014/chart" uri="{C3380CC4-5D6E-409C-BE32-E72D297353CC}">
              <c16:uniqueId val="{00000000-15DB-4DBC-BFE8-F4D941D889FA}"/>
            </c:ext>
          </c:extLst>
        </c:ser>
        <c:dLbls>
          <c:showLegendKey val="0"/>
          <c:showVal val="0"/>
          <c:showCatName val="0"/>
          <c:showSerName val="0"/>
          <c:showPercent val="0"/>
          <c:showBubbleSize val="0"/>
        </c:dLbls>
        <c:axId val="140238208"/>
        <c:axId val="140313728"/>
      </c:areaChart>
      <c:catAx>
        <c:axId val="1402382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0313728"/>
        <c:crosses val="autoZero"/>
        <c:auto val="1"/>
        <c:lblAlgn val="ctr"/>
        <c:lblOffset val="100"/>
        <c:noMultiLvlLbl val="0"/>
      </c:catAx>
      <c:valAx>
        <c:axId val="1403137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0238208"/>
        <c:crossesAt val="1"/>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P$15" lockText="1" noThreeD="1"/>
</file>

<file path=xl/ctrlProps/ctrlProp10.xml><?xml version="1.0" encoding="utf-8"?>
<formControlPr xmlns="http://schemas.microsoft.com/office/spreadsheetml/2009/9/main" objectType="CheckBox" fmlaLink="$Q$110" lockText="1" noThreeD="1"/>
</file>

<file path=xl/ctrlProps/ctrlProp11.xml><?xml version="1.0" encoding="utf-8"?>
<formControlPr xmlns="http://schemas.microsoft.com/office/spreadsheetml/2009/9/main" objectType="CheckBox" fmlaLink="$Q$111" lockText="1" noThreeD="1"/>
</file>

<file path=xl/ctrlProps/ctrlProp12.xml><?xml version="1.0" encoding="utf-8"?>
<formControlPr xmlns="http://schemas.microsoft.com/office/spreadsheetml/2009/9/main" objectType="CheckBox" fmlaLink="$Q$112" lockText="1" noThreeD="1"/>
</file>

<file path=xl/ctrlProps/ctrlProp13.xml><?xml version="1.0" encoding="utf-8"?>
<formControlPr xmlns="http://schemas.microsoft.com/office/spreadsheetml/2009/9/main" objectType="CheckBox" fmlaLink="$Q$113" lockText="1" noThreeD="1"/>
</file>

<file path=xl/ctrlProps/ctrlProp14.xml><?xml version="1.0" encoding="utf-8"?>
<formControlPr xmlns="http://schemas.microsoft.com/office/spreadsheetml/2009/9/main" objectType="CheckBox" fmlaLink="$Q$114" lockText="1" noThreeD="1"/>
</file>

<file path=xl/ctrlProps/ctrlProp15.xml><?xml version="1.0" encoding="utf-8"?>
<formControlPr xmlns="http://schemas.microsoft.com/office/spreadsheetml/2009/9/main" objectType="CheckBox" fmlaLink="$Q$115" lockText="1" noThreeD="1"/>
</file>

<file path=xl/ctrlProps/ctrlProp16.xml><?xml version="1.0" encoding="utf-8"?>
<formControlPr xmlns="http://schemas.microsoft.com/office/spreadsheetml/2009/9/main" objectType="CheckBox" fmlaLink="$Q$116" lockText="1" noThreeD="1"/>
</file>

<file path=xl/ctrlProps/ctrlProp17.xml><?xml version="1.0" encoding="utf-8"?>
<formControlPr xmlns="http://schemas.microsoft.com/office/spreadsheetml/2009/9/main" objectType="CheckBox" fmlaLink="$Q$117" lockText="1" noThreeD="1"/>
</file>

<file path=xl/ctrlProps/ctrlProp18.xml><?xml version="1.0" encoding="utf-8"?>
<formControlPr xmlns="http://schemas.microsoft.com/office/spreadsheetml/2009/9/main" objectType="CheckBox" fmlaLink="$Q$118" lockText="1" noThreeD="1"/>
</file>

<file path=xl/ctrlProps/ctrlProp19.xml><?xml version="1.0" encoding="utf-8"?>
<formControlPr xmlns="http://schemas.microsoft.com/office/spreadsheetml/2009/9/main" objectType="CheckBox" fmlaLink="$Q$119" lockText="1" noThreeD="1"/>
</file>

<file path=xl/ctrlProps/ctrlProp2.xml><?xml version="1.0" encoding="utf-8"?>
<formControlPr xmlns="http://schemas.microsoft.com/office/spreadsheetml/2009/9/main" objectType="CheckBox" fmlaLink="$P$16" lockText="1" noThreeD="1"/>
</file>

<file path=xl/ctrlProps/ctrlProp20.xml><?xml version="1.0" encoding="utf-8"?>
<formControlPr xmlns="http://schemas.microsoft.com/office/spreadsheetml/2009/9/main" objectType="CheckBox" fmlaLink="$Q$120" lockText="1" noThreeD="1"/>
</file>

<file path=xl/ctrlProps/ctrlProp21.xml><?xml version="1.0" encoding="utf-8"?>
<formControlPr xmlns="http://schemas.microsoft.com/office/spreadsheetml/2009/9/main" objectType="CheckBox" fmlaLink="$Q$137" lockText="1" noThreeD="1"/>
</file>

<file path=xl/ctrlProps/ctrlProp22.xml><?xml version="1.0" encoding="utf-8"?>
<formControlPr xmlns="http://schemas.microsoft.com/office/spreadsheetml/2009/9/main" objectType="CheckBox" fmlaLink="$Q$138" lockText="1" noThreeD="1"/>
</file>

<file path=xl/ctrlProps/ctrlProp23.xml><?xml version="1.0" encoding="utf-8"?>
<formControlPr xmlns="http://schemas.microsoft.com/office/spreadsheetml/2009/9/main" objectType="CheckBox" fmlaLink="$Q$144" lockText="1" noThreeD="1"/>
</file>

<file path=xl/ctrlProps/ctrlProp24.xml><?xml version="1.0" encoding="utf-8"?>
<formControlPr xmlns="http://schemas.microsoft.com/office/spreadsheetml/2009/9/main" objectType="CheckBox" fmlaLink="$Q$145"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P$17"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Q$7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Q$80"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Q$15" lockText="1" noThreeD="1"/>
</file>

<file path=xl/ctrlProps/ctrlProp55.xml><?xml version="1.0" encoding="utf-8"?>
<formControlPr xmlns="http://schemas.microsoft.com/office/spreadsheetml/2009/9/main" objectType="CheckBox" fmlaLink="$Q$16" lockText="1" noThreeD="1"/>
</file>

<file path=xl/ctrlProps/ctrlProp56.xml><?xml version="1.0" encoding="utf-8"?>
<formControlPr xmlns="http://schemas.microsoft.com/office/spreadsheetml/2009/9/main" objectType="CheckBox" fmlaLink="$Q$17" lockText="1" noThreeD="1"/>
</file>

<file path=xl/ctrlProps/ctrlProp57.xml><?xml version="1.0" encoding="utf-8"?>
<formControlPr xmlns="http://schemas.microsoft.com/office/spreadsheetml/2009/9/main" objectType="CheckBox" fmlaLink="$Q$18" lockText="1" noThreeD="1"/>
</file>

<file path=xl/ctrlProps/ctrlProp58.xml><?xml version="1.0" encoding="utf-8"?>
<formControlPr xmlns="http://schemas.microsoft.com/office/spreadsheetml/2009/9/main" objectType="CheckBox" fmlaLink="$Q$26" lockText="1" noThreeD="1"/>
</file>

<file path=xl/ctrlProps/ctrlProp59.xml><?xml version="1.0" encoding="utf-8"?>
<formControlPr xmlns="http://schemas.microsoft.com/office/spreadsheetml/2009/9/main" objectType="CheckBox" fmlaLink="$Q$27" lockText="1" noThreeD="1"/>
</file>

<file path=xl/ctrlProps/ctrlProp6.xml><?xml version="1.0" encoding="utf-8"?>
<formControlPr xmlns="http://schemas.microsoft.com/office/spreadsheetml/2009/9/main" objectType="CheckBox" fmlaLink="$Q$81" lockText="1" noThreeD="1"/>
</file>

<file path=xl/ctrlProps/ctrlProp60.xml><?xml version="1.0" encoding="utf-8"?>
<formControlPr xmlns="http://schemas.microsoft.com/office/spreadsheetml/2009/9/main" objectType="CheckBox" fmlaLink="$Q$28" lockText="1" noThreeD="1"/>
</file>

<file path=xl/ctrlProps/ctrlProp61.xml><?xml version="1.0" encoding="utf-8"?>
<formControlPr xmlns="http://schemas.microsoft.com/office/spreadsheetml/2009/9/main" objectType="CheckBox" fmlaLink="$Q$29" lockText="1" noThreeD="1"/>
</file>

<file path=xl/ctrlProps/ctrlProp62.xml><?xml version="1.0" encoding="utf-8"?>
<formControlPr xmlns="http://schemas.microsoft.com/office/spreadsheetml/2009/9/main" objectType="CheckBox" fmlaLink="$Q$30" lockText="1" noThreeD="1"/>
</file>

<file path=xl/ctrlProps/ctrlProp63.xml><?xml version="1.0" encoding="utf-8"?>
<formControlPr xmlns="http://schemas.microsoft.com/office/spreadsheetml/2009/9/main" objectType="CheckBox" fmlaLink="$Q$31" lockText="1" noThreeD="1"/>
</file>

<file path=xl/ctrlProps/ctrlProp64.xml><?xml version="1.0" encoding="utf-8"?>
<formControlPr xmlns="http://schemas.microsoft.com/office/spreadsheetml/2009/9/main" objectType="CheckBox" fmlaLink="$Q$32"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Q$38" lockText="1" noThreeD="1"/>
</file>

<file path=xl/ctrlProps/ctrlProp67.xml><?xml version="1.0" encoding="utf-8"?>
<formControlPr xmlns="http://schemas.microsoft.com/office/spreadsheetml/2009/9/main" objectType="CheckBox" fmlaLink="$Q$39" lockText="1" noThreeD="1"/>
</file>

<file path=xl/ctrlProps/ctrlProp68.xml><?xml version="1.0" encoding="utf-8"?>
<formControlPr xmlns="http://schemas.microsoft.com/office/spreadsheetml/2009/9/main" objectType="CheckBox" fmlaLink="$Q$40" lockText="1" noThreeD="1"/>
</file>

<file path=xl/ctrlProps/ctrlProp69.xml><?xml version="1.0" encoding="utf-8"?>
<formControlPr xmlns="http://schemas.microsoft.com/office/spreadsheetml/2009/9/main" objectType="CheckBox" fmlaLink="$Q$41" lockText="1" noThreeD="1"/>
</file>

<file path=xl/ctrlProps/ctrlProp7.xml><?xml version="1.0" encoding="utf-8"?>
<formControlPr xmlns="http://schemas.microsoft.com/office/spreadsheetml/2009/9/main" objectType="CheckBox" fmlaLink="$Q$82" lockText="1" noThreeD="1"/>
</file>

<file path=xl/ctrlProps/ctrlProp70.xml><?xml version="1.0" encoding="utf-8"?>
<formControlPr xmlns="http://schemas.microsoft.com/office/spreadsheetml/2009/9/main" objectType="CheckBox" fmlaLink="$Q$42" lockText="1" noThreeD="1"/>
</file>

<file path=xl/ctrlProps/ctrlProp71.xml><?xml version="1.0" encoding="utf-8"?>
<formControlPr xmlns="http://schemas.microsoft.com/office/spreadsheetml/2009/9/main" objectType="CheckBox" fmlaLink="$Q$43" lockText="1" noThreeD="1"/>
</file>

<file path=xl/ctrlProps/ctrlProp72.xml><?xml version="1.0" encoding="utf-8"?>
<formControlPr xmlns="http://schemas.microsoft.com/office/spreadsheetml/2009/9/main" objectType="CheckBox" fmlaLink="$Q$44" lockText="1" noThreeD="1"/>
</file>

<file path=xl/ctrlProps/ctrlProp73.xml><?xml version="1.0" encoding="utf-8"?>
<formControlPr xmlns="http://schemas.microsoft.com/office/spreadsheetml/2009/9/main" objectType="CheckBox" fmlaLink="$Q$45"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Q$49" lockText="1" noThreeD="1"/>
</file>

<file path=xl/ctrlProps/ctrlProp76.xml><?xml version="1.0" encoding="utf-8"?>
<formControlPr xmlns="http://schemas.microsoft.com/office/spreadsheetml/2009/9/main" objectType="CheckBox" fmlaLink="$Q$50" lockText="1" noThreeD="1"/>
</file>

<file path=xl/ctrlProps/ctrlProp77.xml><?xml version="1.0" encoding="utf-8"?>
<formControlPr xmlns="http://schemas.microsoft.com/office/spreadsheetml/2009/9/main" objectType="CheckBox" fmlaLink="$Q$51" lockText="1" noThreeD="1"/>
</file>

<file path=xl/ctrlProps/ctrlProp78.xml><?xml version="1.0" encoding="utf-8"?>
<formControlPr xmlns="http://schemas.microsoft.com/office/spreadsheetml/2009/9/main" objectType="CheckBox" fmlaLink="$Q$52" lockText="1" noThreeD="1"/>
</file>

<file path=xl/ctrlProps/ctrlProp79.xml><?xml version="1.0" encoding="utf-8"?>
<formControlPr xmlns="http://schemas.microsoft.com/office/spreadsheetml/2009/9/main" objectType="CheckBox" fmlaLink="$Q$53" lockText="1" noThreeD="1"/>
</file>

<file path=xl/ctrlProps/ctrlProp8.xml><?xml version="1.0" encoding="utf-8"?>
<formControlPr xmlns="http://schemas.microsoft.com/office/spreadsheetml/2009/9/main" objectType="CheckBox" fmlaLink="$Q$83" lockText="1" noThreeD="1"/>
</file>

<file path=xl/ctrlProps/ctrlProp80.xml><?xml version="1.0" encoding="utf-8"?>
<formControlPr xmlns="http://schemas.microsoft.com/office/spreadsheetml/2009/9/main" objectType="CheckBox" fmlaLink="$Q$54" lockText="1" noThreeD="1"/>
</file>

<file path=xl/ctrlProps/ctrlProp81.xml><?xml version="1.0" encoding="utf-8"?>
<formControlPr xmlns="http://schemas.microsoft.com/office/spreadsheetml/2009/9/main" objectType="CheckBox" fmlaLink="$Q$55" lockText="1" noThreeD="1"/>
</file>

<file path=xl/ctrlProps/ctrlProp82.xml><?xml version="1.0" encoding="utf-8"?>
<formControlPr xmlns="http://schemas.microsoft.com/office/spreadsheetml/2009/9/main" objectType="CheckBox" fmlaLink="$Q$56" lockText="1" noThreeD="1"/>
</file>

<file path=xl/ctrlProps/ctrlProp83.xml><?xml version="1.0" encoding="utf-8"?>
<formControlPr xmlns="http://schemas.microsoft.com/office/spreadsheetml/2009/9/main" objectType="CheckBox" fmlaLink="$Q$57" lockText="1" noThreeD="1"/>
</file>

<file path=xl/ctrlProps/ctrlProp84.xml><?xml version="1.0" encoding="utf-8"?>
<formControlPr xmlns="http://schemas.microsoft.com/office/spreadsheetml/2009/9/main" objectType="CheckBox" fmlaLink="$Q$58"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Q$48"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Q$84"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28</xdr:row>
      <xdr:rowOff>140970</xdr:rowOff>
    </xdr:from>
    <xdr:to>
      <xdr:col>11</xdr:col>
      <xdr:colOff>304800</xdr:colOff>
      <xdr:row>43</xdr:row>
      <xdr:rowOff>140970</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13</xdr:row>
          <xdr:rowOff>180975</xdr:rowOff>
        </xdr:from>
        <xdr:to>
          <xdr:col>14</xdr:col>
          <xdr:colOff>304800</xdr:colOff>
          <xdr:row>15</xdr:row>
          <xdr:rowOff>28575</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 company-wide IRBC-policy and sustainability policy endorsed by the top management of our enterprise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xdr:row>
          <xdr:rowOff>180975</xdr:rowOff>
        </xdr:from>
        <xdr:to>
          <xdr:col>15</xdr:col>
          <xdr:colOff>361950</xdr:colOff>
          <xdr:row>16</xdr:row>
          <xdr:rowOff>47625</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IRBC / sustainability policy: a policy that concerns our own activities and our activities in the supply chain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180975</xdr:rowOff>
        </xdr:from>
        <xdr:to>
          <xdr:col>6</xdr:col>
          <xdr:colOff>19050</xdr:colOff>
          <xdr:row>17</xdr:row>
          <xdr:rowOff>57150</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IRBC / sustainability policy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77</xdr:row>
          <xdr:rowOff>133350</xdr:rowOff>
        </xdr:from>
        <xdr:to>
          <xdr:col>14</xdr:col>
          <xdr:colOff>561975</xdr:colOff>
          <xdr:row>78</xdr:row>
          <xdr:rowOff>171450</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 don't have a sustainability policy (yet)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78</xdr:row>
          <xdr:rowOff>133350</xdr:rowOff>
        </xdr:from>
        <xdr:to>
          <xdr:col>14</xdr:col>
          <xdr:colOff>561975</xdr:colOff>
          <xdr:row>80</xdr:row>
          <xdr:rowOff>0</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 have a sustainability policy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79</xdr:row>
          <xdr:rowOff>133350</xdr:rowOff>
        </xdr:from>
        <xdr:to>
          <xdr:col>14</xdr:col>
          <xdr:colOff>581025</xdr:colOff>
          <xdr:row>80</xdr:row>
          <xdr:rowOff>171450</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In our general purchase conditions, there's a reference to our sustainability policy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80</xdr:row>
          <xdr:rowOff>133350</xdr:rowOff>
        </xdr:from>
        <xdr:to>
          <xdr:col>15</xdr:col>
          <xdr:colOff>581025</xdr:colOff>
          <xdr:row>82</xdr:row>
          <xdr:rowOff>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The contract explicitly asks the supplier to subscribe to our policy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81</xdr:row>
          <xdr:rowOff>133350</xdr:rowOff>
        </xdr:from>
        <xdr:to>
          <xdr:col>14</xdr:col>
          <xdr:colOff>561975</xdr:colOff>
          <xdr:row>83</xdr:row>
          <xdr:rowOff>19050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 have a system in operation of Evaluation and performance of suppliers and producers who work with us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82</xdr:row>
          <xdr:rowOff>133350</xdr:rowOff>
        </xdr:from>
        <xdr:to>
          <xdr:col>14</xdr:col>
          <xdr:colOff>571500</xdr:colOff>
          <xdr:row>83</xdr:row>
          <xdr:rowOff>171450</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 connect consequences with regard to doing business to non-compliance with our policy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209550</xdr:rowOff>
        </xdr:from>
        <xdr:to>
          <xdr:col>3</xdr:col>
          <xdr:colOff>323850</xdr:colOff>
          <xdr:row>110</xdr:row>
          <xdr:rowOff>9525</xdr:rowOff>
        </xdr:to>
        <xdr:sp macro="" textlink="">
          <xdr:nvSpPr>
            <xdr:cNvPr id="4148" name="Check Box 52" hidden="1">
              <a:extLst>
                <a:ext uri="{63B3BB69-23CF-44E3-9099-C40C66FF867C}">
                  <a14:compatExt spid="_x0000_s4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company visits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110</xdr:row>
          <xdr:rowOff>0</xdr:rowOff>
        </xdr:from>
        <xdr:to>
          <xdr:col>6</xdr:col>
          <xdr:colOff>123825</xdr:colOff>
          <xdr:row>111</xdr:row>
          <xdr:rowOff>9525</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Audits conducted by our company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111</xdr:row>
          <xdr:rowOff>0</xdr:rowOff>
        </xdr:from>
        <xdr:to>
          <xdr:col>7</xdr:col>
          <xdr:colOff>590550</xdr:colOff>
          <xdr:row>112</xdr:row>
          <xdr:rowOff>38100</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Independent audits/ audits by a third party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112</xdr:row>
          <xdr:rowOff>0</xdr:rowOff>
        </xdr:from>
        <xdr:to>
          <xdr:col>6</xdr:col>
          <xdr:colOff>476250</xdr:colOff>
          <xdr:row>113</xdr:row>
          <xdr:rowOff>19050</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Fill in questionnaires / self assessments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113</xdr:row>
          <xdr:rowOff>0</xdr:rowOff>
        </xdr:from>
        <xdr:to>
          <xdr:col>8</xdr:col>
          <xdr:colOff>466725</xdr:colOff>
          <xdr:row>114</xdr:row>
          <xdr:rowOff>28575</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Ask for certificates of management systems and product certification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114</xdr:row>
          <xdr:rowOff>0</xdr:rowOff>
        </xdr:from>
        <xdr:to>
          <xdr:col>6</xdr:col>
          <xdr:colOff>561975</xdr:colOff>
          <xdr:row>115</xdr:row>
          <xdr:rowOff>38100</xdr:rowOff>
        </xdr:to>
        <xdr:sp macro="" textlink="">
          <xdr:nvSpPr>
            <xdr:cNvPr id="4153" name="Check Box 57" hidden="1">
              <a:extLst>
                <a:ext uri="{63B3BB69-23CF-44E3-9099-C40C66FF867C}">
                  <a14:compatExt spid="_x0000_s4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Signing a code of conduct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115</xdr:row>
          <xdr:rowOff>0</xdr:rowOff>
        </xdr:from>
        <xdr:to>
          <xdr:col>6</xdr:col>
          <xdr:colOff>476250</xdr:colOff>
          <xdr:row>116</xdr:row>
          <xdr:rowOff>19050</xdr:rowOff>
        </xdr:to>
        <xdr:sp macro="" textlink="">
          <xdr:nvSpPr>
            <xdr:cNvPr id="4154" name="Check Box 58" hidden="1">
              <a:extLst>
                <a:ext uri="{63B3BB69-23CF-44E3-9099-C40C66FF867C}">
                  <a14:compatExt spid="_x0000_s4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Request incidentally specific information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116</xdr:row>
          <xdr:rowOff>0</xdr:rowOff>
        </xdr:from>
        <xdr:to>
          <xdr:col>7</xdr:col>
          <xdr:colOff>228600</xdr:colOff>
          <xdr:row>117</xdr:row>
          <xdr:rowOff>38100</xdr:rowOff>
        </xdr:to>
        <xdr:sp macro="" textlink="">
          <xdr:nvSpPr>
            <xdr:cNvPr id="4155" name="Check Box 59" hidden="1">
              <a:extLst>
                <a:ext uri="{63B3BB69-23CF-44E3-9099-C40C66FF867C}">
                  <a14:compatExt spid="_x0000_s41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Part of the agenda during regular contact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117</xdr:row>
          <xdr:rowOff>0</xdr:rowOff>
        </xdr:from>
        <xdr:to>
          <xdr:col>6</xdr:col>
          <xdr:colOff>323850</xdr:colOff>
          <xdr:row>118</xdr:row>
          <xdr:rowOff>38100</xdr:rowOff>
        </xdr:to>
        <xdr:sp macro="" textlink="">
          <xdr:nvSpPr>
            <xdr:cNvPr id="4156" name="Check Box 60" hidden="1">
              <a:extLst>
                <a:ext uri="{63B3BB69-23CF-44E3-9099-C40C66FF867C}">
                  <a14:compatExt spid="_x0000_s41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No monitoring &amp; evaluation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117</xdr:row>
          <xdr:rowOff>209550</xdr:rowOff>
        </xdr:from>
        <xdr:to>
          <xdr:col>3</xdr:col>
          <xdr:colOff>323850</xdr:colOff>
          <xdr:row>119</xdr:row>
          <xdr:rowOff>28575</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 don't know</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119</xdr:row>
          <xdr:rowOff>0</xdr:rowOff>
        </xdr:from>
        <xdr:to>
          <xdr:col>4</xdr:col>
          <xdr:colOff>514350</xdr:colOff>
          <xdr:row>120</xdr:row>
          <xdr:rowOff>28575</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Other, namely: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135</xdr:row>
          <xdr:rowOff>180975</xdr:rowOff>
        </xdr:from>
        <xdr:to>
          <xdr:col>9</xdr:col>
          <xdr:colOff>171450</xdr:colOff>
          <xdr:row>137</xdr:row>
          <xdr:rowOff>38100</xdr:rowOff>
        </xdr:to>
        <xdr:sp macro="" textlink="">
          <xdr:nvSpPr>
            <xdr:cNvPr id="4162" name="Check Box 66" hidden="1">
              <a:extLst>
                <a:ext uri="{63B3BB69-23CF-44E3-9099-C40C66FF867C}">
                  <a14:compatExt spid="_x0000_s41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this is accessible for all emplyees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137</xdr:row>
          <xdr:rowOff>0</xdr:rowOff>
        </xdr:from>
        <xdr:to>
          <xdr:col>13</xdr:col>
          <xdr:colOff>400050</xdr:colOff>
          <xdr:row>138</xdr:row>
          <xdr:rowOff>28575</xdr:rowOff>
        </xdr:to>
        <xdr:sp macro="" textlink="">
          <xdr:nvSpPr>
            <xdr:cNvPr id="4163" name="Check Box 67" hidden="1">
              <a:extLst>
                <a:ext uri="{63B3BB69-23CF-44E3-9099-C40C66FF867C}">
                  <a14:compatExt spid="_x0000_s41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and gives them the opportunity to report outside of their own management structure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143</xdr:row>
          <xdr:rowOff>0</xdr:rowOff>
        </xdr:from>
        <xdr:to>
          <xdr:col>13</xdr:col>
          <xdr:colOff>552450</xdr:colOff>
          <xdr:row>144</xdr:row>
          <xdr:rowOff>38100</xdr:rowOff>
        </xdr:to>
        <xdr:sp macro="" textlink="">
          <xdr:nvSpPr>
            <xdr:cNvPr id="4166" name="Check Box 70" hidden="1">
              <a:extLst>
                <a:ext uri="{63B3BB69-23CF-44E3-9099-C40C66FF867C}">
                  <a14:compatExt spid="_x0000_s41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Yes, we have an internal complaints mechanism that our employees can go to</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143</xdr:row>
          <xdr:rowOff>161925</xdr:rowOff>
        </xdr:from>
        <xdr:to>
          <xdr:col>14</xdr:col>
          <xdr:colOff>95250</xdr:colOff>
          <xdr:row>145</xdr:row>
          <xdr:rowOff>0</xdr:rowOff>
        </xdr:to>
        <xdr:sp macro="" textlink="">
          <xdr:nvSpPr>
            <xdr:cNvPr id="4167" name="Check Box 71" hidden="1">
              <a:extLst>
                <a:ext uri="{63B3BB69-23CF-44E3-9099-C40C66FF867C}">
                  <a14:compatExt spid="_x0000_s41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Yes, we have an external complaints mechanism that all stakeholders can go to</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164</xdr:row>
          <xdr:rowOff>171450</xdr:rowOff>
        </xdr:from>
        <xdr:to>
          <xdr:col>3</xdr:col>
          <xdr:colOff>285750</xdr:colOff>
          <xdr:row>166</xdr:row>
          <xdr:rowOff>19050</xdr:rowOff>
        </xdr:to>
        <xdr:sp macro="" textlink="">
          <xdr:nvSpPr>
            <xdr:cNvPr id="4170" name="Check Box 74" hidden="1">
              <a:extLst>
                <a:ext uri="{63B3BB69-23CF-44E3-9099-C40C66FF867C}">
                  <a14:compatExt spid="_x0000_s4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Yes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165</xdr:row>
          <xdr:rowOff>171450</xdr:rowOff>
        </xdr:from>
        <xdr:to>
          <xdr:col>3</xdr:col>
          <xdr:colOff>285750</xdr:colOff>
          <xdr:row>167</xdr:row>
          <xdr:rowOff>19050</xdr:rowOff>
        </xdr:to>
        <xdr:sp macro="" textlink="">
          <xdr:nvSpPr>
            <xdr:cNvPr id="4171" name="Check Box 75" hidden="1">
              <a:extLst>
                <a:ext uri="{63B3BB69-23CF-44E3-9099-C40C66FF867C}">
                  <a14:compatExt spid="_x0000_s4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No</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166</xdr:row>
          <xdr:rowOff>171450</xdr:rowOff>
        </xdr:from>
        <xdr:to>
          <xdr:col>3</xdr:col>
          <xdr:colOff>285750</xdr:colOff>
          <xdr:row>168</xdr:row>
          <xdr:rowOff>19050</xdr:rowOff>
        </xdr:to>
        <xdr:sp macro="" textlink="">
          <xdr:nvSpPr>
            <xdr:cNvPr id="4172" name="Check Box 76" hidden="1">
              <a:extLst>
                <a:ext uri="{63B3BB69-23CF-44E3-9099-C40C66FF867C}">
                  <a14:compatExt spid="_x0000_s4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 don't know</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178</xdr:row>
          <xdr:rowOff>171450</xdr:rowOff>
        </xdr:from>
        <xdr:to>
          <xdr:col>10</xdr:col>
          <xdr:colOff>571500</xdr:colOff>
          <xdr:row>180</xdr:row>
          <xdr:rowOff>19050</xdr:rowOff>
        </xdr:to>
        <xdr:sp macro="" textlink="">
          <xdr:nvSpPr>
            <xdr:cNvPr id="4174" name="Check Box 78" hidden="1">
              <a:extLst>
                <a:ext uri="{63B3BB69-23CF-44E3-9099-C40C66FF867C}">
                  <a14:compatExt spid="_x0000_s4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Discrimination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179</xdr:row>
          <xdr:rowOff>171450</xdr:rowOff>
        </xdr:from>
        <xdr:to>
          <xdr:col>10</xdr:col>
          <xdr:colOff>552450</xdr:colOff>
          <xdr:row>181</xdr:row>
          <xdr:rowOff>19050</xdr:rowOff>
        </xdr:to>
        <xdr:sp macro="" textlink="">
          <xdr:nvSpPr>
            <xdr:cNvPr id="4175" name="Check Box 79" hidden="1">
              <a:extLst>
                <a:ext uri="{63B3BB69-23CF-44E3-9099-C40C66FF867C}">
                  <a14:compatExt spid="_x0000_s4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Child Labour</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180</xdr:row>
          <xdr:rowOff>171450</xdr:rowOff>
        </xdr:from>
        <xdr:to>
          <xdr:col>10</xdr:col>
          <xdr:colOff>514350</xdr:colOff>
          <xdr:row>182</xdr:row>
          <xdr:rowOff>19050</xdr:rowOff>
        </xdr:to>
        <xdr:sp macro="" textlink="">
          <xdr:nvSpPr>
            <xdr:cNvPr id="4176" name="Check Box 80" hidden="1">
              <a:extLst>
                <a:ext uri="{63B3BB69-23CF-44E3-9099-C40C66FF867C}">
                  <a14:compatExt spid="_x0000_s4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Forced labour</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181</xdr:row>
          <xdr:rowOff>171450</xdr:rowOff>
        </xdr:from>
        <xdr:to>
          <xdr:col>10</xdr:col>
          <xdr:colOff>533400</xdr:colOff>
          <xdr:row>183</xdr:row>
          <xdr:rowOff>38100</xdr:rowOff>
        </xdr:to>
        <xdr:sp macro="" textlink="">
          <xdr:nvSpPr>
            <xdr:cNvPr id="4177" name="Check Box 81" hidden="1">
              <a:extLst>
                <a:ext uri="{63B3BB69-23CF-44E3-9099-C40C66FF867C}">
                  <a14:compatExt spid="_x0000_s4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Living wage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182</xdr:row>
          <xdr:rowOff>171450</xdr:rowOff>
        </xdr:from>
        <xdr:to>
          <xdr:col>10</xdr:col>
          <xdr:colOff>542925</xdr:colOff>
          <xdr:row>184</xdr:row>
          <xdr:rowOff>57150</xdr:rowOff>
        </xdr:to>
        <xdr:sp macro="" textlink="">
          <xdr:nvSpPr>
            <xdr:cNvPr id="4178" name="Check Box 82" hidden="1">
              <a:extLst>
                <a:ext uri="{63B3BB69-23CF-44E3-9099-C40C66FF867C}">
                  <a14:compatExt spid="_x0000_s4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Freedom of association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183</xdr:row>
          <xdr:rowOff>171450</xdr:rowOff>
        </xdr:from>
        <xdr:to>
          <xdr:col>10</xdr:col>
          <xdr:colOff>571500</xdr:colOff>
          <xdr:row>185</xdr:row>
          <xdr:rowOff>28575</xdr:rowOff>
        </xdr:to>
        <xdr:sp macro="" textlink="">
          <xdr:nvSpPr>
            <xdr:cNvPr id="4179" name="Check Box 83" hidden="1">
              <a:extLst>
                <a:ext uri="{63B3BB69-23CF-44E3-9099-C40C66FF867C}">
                  <a14:compatExt spid="_x0000_s4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Safety &amp; Health</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184</xdr:row>
          <xdr:rowOff>171450</xdr:rowOff>
        </xdr:from>
        <xdr:to>
          <xdr:col>10</xdr:col>
          <xdr:colOff>561975</xdr:colOff>
          <xdr:row>186</xdr:row>
          <xdr:rowOff>57150</xdr:rowOff>
        </xdr:to>
        <xdr:sp macro="" textlink="">
          <xdr:nvSpPr>
            <xdr:cNvPr id="4180" name="Check Box 84" hidden="1">
              <a:extLst>
                <a:ext uri="{63B3BB69-23CF-44E3-9099-C40C66FF867C}">
                  <a14:compatExt spid="_x0000_s4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Food security &amp; food quality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185</xdr:row>
          <xdr:rowOff>171450</xdr:rowOff>
        </xdr:from>
        <xdr:to>
          <xdr:col>10</xdr:col>
          <xdr:colOff>581025</xdr:colOff>
          <xdr:row>187</xdr:row>
          <xdr:rowOff>28575</xdr:rowOff>
        </xdr:to>
        <xdr:sp macro="" textlink="">
          <xdr:nvSpPr>
            <xdr:cNvPr id="4181" name="Check Box 85" hidden="1">
              <a:extLst>
                <a:ext uri="{63B3BB69-23CF-44E3-9099-C40C66FF867C}">
                  <a14:compatExt spid="_x0000_s4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Access to natural resources and land</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186</xdr:row>
          <xdr:rowOff>171450</xdr:rowOff>
        </xdr:from>
        <xdr:to>
          <xdr:col>10</xdr:col>
          <xdr:colOff>552450</xdr:colOff>
          <xdr:row>188</xdr:row>
          <xdr:rowOff>57150</xdr:rowOff>
        </xdr:to>
        <xdr:sp macro="" textlink="">
          <xdr:nvSpPr>
            <xdr:cNvPr id="4182" name="Check Box 86" hidden="1">
              <a:extLst>
                <a:ext uri="{63B3BB69-23CF-44E3-9099-C40C66FF867C}">
                  <a14:compatExt spid="_x0000_s41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Pollution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187</xdr:row>
          <xdr:rowOff>171450</xdr:rowOff>
        </xdr:from>
        <xdr:to>
          <xdr:col>5</xdr:col>
          <xdr:colOff>314325</xdr:colOff>
          <xdr:row>189</xdr:row>
          <xdr:rowOff>19050</xdr:rowOff>
        </xdr:to>
        <xdr:sp macro="" textlink="">
          <xdr:nvSpPr>
            <xdr:cNvPr id="4183" name="Check Box 87" hidden="1">
              <a:extLst>
                <a:ext uri="{63B3BB69-23CF-44E3-9099-C40C66FF867C}">
                  <a14:compatExt spid="_x0000_s41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Animal welfare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188</xdr:row>
          <xdr:rowOff>171450</xdr:rowOff>
        </xdr:from>
        <xdr:to>
          <xdr:col>10</xdr:col>
          <xdr:colOff>561975</xdr:colOff>
          <xdr:row>190</xdr:row>
          <xdr:rowOff>38100</xdr:rowOff>
        </xdr:to>
        <xdr:sp macro="" textlink="">
          <xdr:nvSpPr>
            <xdr:cNvPr id="4184" name="Check Box 88" hidden="1">
              <a:extLst>
                <a:ext uri="{63B3BB69-23CF-44E3-9099-C40C66FF867C}">
                  <a14:compatExt spid="_x0000_s4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Other, namely,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193</xdr:row>
          <xdr:rowOff>171450</xdr:rowOff>
        </xdr:from>
        <xdr:to>
          <xdr:col>5</xdr:col>
          <xdr:colOff>342900</xdr:colOff>
          <xdr:row>195</xdr:row>
          <xdr:rowOff>19050</xdr:rowOff>
        </xdr:to>
        <xdr:sp macro="" textlink="">
          <xdr:nvSpPr>
            <xdr:cNvPr id="4185" name="Check Box 89" hidden="1">
              <a:extLst>
                <a:ext uri="{63B3BB69-23CF-44E3-9099-C40C66FF867C}">
                  <a14:compatExt spid="_x0000_s41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Consumers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194</xdr:row>
          <xdr:rowOff>171450</xdr:rowOff>
        </xdr:from>
        <xdr:to>
          <xdr:col>5</xdr:col>
          <xdr:colOff>342900</xdr:colOff>
          <xdr:row>196</xdr:row>
          <xdr:rowOff>19050</xdr:rowOff>
        </xdr:to>
        <xdr:sp macro="" textlink="">
          <xdr:nvSpPr>
            <xdr:cNvPr id="4186" name="Check Box 90" hidden="1">
              <a:extLst>
                <a:ext uri="{63B3BB69-23CF-44E3-9099-C40C66FF867C}">
                  <a14:compatExt spid="_x0000_s41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NGO's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195</xdr:row>
          <xdr:rowOff>171450</xdr:rowOff>
        </xdr:from>
        <xdr:to>
          <xdr:col>5</xdr:col>
          <xdr:colOff>342900</xdr:colOff>
          <xdr:row>197</xdr:row>
          <xdr:rowOff>19050</xdr:rowOff>
        </xdr:to>
        <xdr:sp macro="" textlink="">
          <xdr:nvSpPr>
            <xdr:cNvPr id="4187" name="Check Box 91" hidden="1">
              <a:extLst>
                <a:ext uri="{63B3BB69-23CF-44E3-9099-C40C66FF867C}">
                  <a14:compatExt spid="_x0000_s41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Employees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196</xdr:row>
          <xdr:rowOff>171450</xdr:rowOff>
        </xdr:from>
        <xdr:to>
          <xdr:col>5</xdr:col>
          <xdr:colOff>342900</xdr:colOff>
          <xdr:row>198</xdr:row>
          <xdr:rowOff>19050</xdr:rowOff>
        </xdr:to>
        <xdr:sp macro="" textlink="">
          <xdr:nvSpPr>
            <xdr:cNvPr id="4188" name="Check Box 92" hidden="1">
              <a:extLst>
                <a:ext uri="{63B3BB69-23CF-44E3-9099-C40C66FF867C}">
                  <a14:compatExt spid="_x0000_s41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Governments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197</xdr:row>
          <xdr:rowOff>171450</xdr:rowOff>
        </xdr:from>
        <xdr:to>
          <xdr:col>5</xdr:col>
          <xdr:colOff>342900</xdr:colOff>
          <xdr:row>199</xdr:row>
          <xdr:rowOff>19050</xdr:rowOff>
        </xdr:to>
        <xdr:sp macro="" textlink="">
          <xdr:nvSpPr>
            <xdr:cNvPr id="4189" name="Check Box 93" hidden="1">
              <a:extLst>
                <a:ext uri="{63B3BB69-23CF-44E3-9099-C40C66FF867C}">
                  <a14:compatExt spid="_x0000_s41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Suppliers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198</xdr:row>
          <xdr:rowOff>171450</xdr:rowOff>
        </xdr:from>
        <xdr:to>
          <xdr:col>5</xdr:col>
          <xdr:colOff>342900</xdr:colOff>
          <xdr:row>200</xdr:row>
          <xdr:rowOff>19050</xdr:rowOff>
        </xdr:to>
        <xdr:sp macro="" textlink="">
          <xdr:nvSpPr>
            <xdr:cNvPr id="4190" name="Check Box 94" hidden="1">
              <a:extLst>
                <a:ext uri="{63B3BB69-23CF-44E3-9099-C40C66FF867C}">
                  <a14:compatExt spid="_x0000_s41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Trade unions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199</xdr:row>
          <xdr:rowOff>171450</xdr:rowOff>
        </xdr:from>
        <xdr:to>
          <xdr:col>7</xdr:col>
          <xdr:colOff>590550</xdr:colOff>
          <xdr:row>201</xdr:row>
          <xdr:rowOff>28575</xdr:rowOff>
        </xdr:to>
        <xdr:sp macro="" textlink="">
          <xdr:nvSpPr>
            <xdr:cNvPr id="4191" name="Check Box 95" hidden="1">
              <a:extLst>
                <a:ext uri="{63B3BB69-23CF-44E3-9099-C40C66FF867C}">
                  <a14:compatExt spid="_x0000_s41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Employees of our supplier(s)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200</xdr:row>
          <xdr:rowOff>171450</xdr:rowOff>
        </xdr:from>
        <xdr:to>
          <xdr:col>5</xdr:col>
          <xdr:colOff>342900</xdr:colOff>
          <xdr:row>202</xdr:row>
          <xdr:rowOff>19050</xdr:rowOff>
        </xdr:to>
        <xdr:sp macro="" textlink="">
          <xdr:nvSpPr>
            <xdr:cNvPr id="4192" name="Check Box 96" hidden="1">
              <a:extLst>
                <a:ext uri="{63B3BB69-23CF-44E3-9099-C40C66FF867C}">
                  <a14:compatExt spid="_x0000_s41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Other, namely: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209</xdr:row>
          <xdr:rowOff>0</xdr:rowOff>
        </xdr:from>
        <xdr:to>
          <xdr:col>8</xdr:col>
          <xdr:colOff>19050</xdr:colOff>
          <xdr:row>210</xdr:row>
          <xdr:rowOff>19050</xdr:rowOff>
        </xdr:to>
        <xdr:sp macro="" textlink="">
          <xdr:nvSpPr>
            <xdr:cNvPr id="4194" name="Check Box 98" hidden="1">
              <a:extLst>
                <a:ext uri="{63B3BB69-23CF-44E3-9099-C40C66FF867C}">
                  <a14:compatExt spid="_x0000_s41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Adjustment of IRBC policy, namely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210</xdr:row>
          <xdr:rowOff>0</xdr:rowOff>
        </xdr:from>
        <xdr:to>
          <xdr:col>7</xdr:col>
          <xdr:colOff>590550</xdr:colOff>
          <xdr:row>210</xdr:row>
          <xdr:rowOff>171450</xdr:rowOff>
        </xdr:to>
        <xdr:sp macro="" textlink="">
          <xdr:nvSpPr>
            <xdr:cNvPr id="4195" name="Check Box 99" hidden="1">
              <a:extLst>
                <a:ext uri="{63B3BB69-23CF-44E3-9099-C40C66FF867C}">
                  <a14:compatExt spid="_x0000_s41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Adjustment of business processes, namely: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211</xdr:row>
          <xdr:rowOff>0</xdr:rowOff>
        </xdr:from>
        <xdr:to>
          <xdr:col>7</xdr:col>
          <xdr:colOff>571500</xdr:colOff>
          <xdr:row>212</xdr:row>
          <xdr:rowOff>19050</xdr:rowOff>
        </xdr:to>
        <xdr:sp macro="" textlink="">
          <xdr:nvSpPr>
            <xdr:cNvPr id="4196" name="Check Box 100" hidden="1">
              <a:extLst>
                <a:ext uri="{63B3BB69-23CF-44E3-9099-C40C66FF867C}">
                  <a14:compatExt spid="_x0000_s4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Stricter monitoring and evaluation processes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212</xdr:row>
          <xdr:rowOff>0</xdr:rowOff>
        </xdr:from>
        <xdr:to>
          <xdr:col>7</xdr:col>
          <xdr:colOff>581025</xdr:colOff>
          <xdr:row>213</xdr:row>
          <xdr:rowOff>9525</xdr:rowOff>
        </xdr:to>
        <xdr:sp macro="" textlink="">
          <xdr:nvSpPr>
            <xdr:cNvPr id="4197" name="Check Box 101" hidden="1">
              <a:extLst>
                <a:ext uri="{63B3BB69-23CF-44E3-9099-C40C66FF867C}">
                  <a14:compatExt spid="_x0000_s4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Tightening purchasing policy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213</xdr:row>
          <xdr:rowOff>0</xdr:rowOff>
        </xdr:from>
        <xdr:to>
          <xdr:col>8</xdr:col>
          <xdr:colOff>590550</xdr:colOff>
          <xdr:row>214</xdr:row>
          <xdr:rowOff>28575</xdr:rowOff>
        </xdr:to>
        <xdr:sp macro="" textlink="">
          <xdr:nvSpPr>
            <xdr:cNvPr id="4198" name="Check Box 102" hidden="1">
              <a:extLst>
                <a:ext uri="{63B3BB69-23CF-44E3-9099-C40C66FF867C}">
                  <a14:compatExt spid="_x0000_s41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Set up cooperation programs with suppliers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214</xdr:row>
          <xdr:rowOff>0</xdr:rowOff>
        </xdr:from>
        <xdr:to>
          <xdr:col>8</xdr:col>
          <xdr:colOff>352425</xdr:colOff>
          <xdr:row>215</xdr:row>
          <xdr:rowOff>9525</xdr:rowOff>
        </xdr:to>
        <xdr:sp macro="" textlink="">
          <xdr:nvSpPr>
            <xdr:cNvPr id="4199" name="Check Box 103" hidden="1">
              <a:extLst>
                <a:ext uri="{63B3BB69-23CF-44E3-9099-C40C66FF867C}">
                  <a14:compatExt spid="_x0000_s4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 have not taken any actions because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215</xdr:row>
          <xdr:rowOff>0</xdr:rowOff>
        </xdr:from>
        <xdr:to>
          <xdr:col>5</xdr:col>
          <xdr:colOff>323850</xdr:colOff>
          <xdr:row>216</xdr:row>
          <xdr:rowOff>28575</xdr:rowOff>
        </xdr:to>
        <xdr:sp macro="" textlink="">
          <xdr:nvSpPr>
            <xdr:cNvPr id="4200" name="Check Box 104" hidden="1">
              <a:extLst>
                <a:ext uri="{63B3BB69-23CF-44E3-9099-C40C66FF867C}">
                  <a14:compatExt spid="_x0000_s4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 don't know</a:t>
              </a:r>
              <a:endParaRPr lang="nl-NL"/>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13</xdr:row>
          <xdr:rowOff>219075</xdr:rowOff>
        </xdr:from>
        <xdr:to>
          <xdr:col>6</xdr:col>
          <xdr:colOff>304800</xdr:colOff>
          <xdr:row>15</xdr:row>
          <xdr:rowOff>38100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(Ambitious) objectives for improvement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15</xdr:row>
          <xdr:rowOff>0</xdr:rowOff>
        </xdr:from>
        <xdr:to>
          <xdr:col>8</xdr:col>
          <xdr:colOff>95250</xdr:colOff>
          <xdr:row>16</xdr:row>
          <xdr:rowOff>47625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Monitoring and embedding in the company's policy decisions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0</xdr:rowOff>
        </xdr:from>
        <xdr:to>
          <xdr:col>11</xdr:col>
          <xdr:colOff>438150</xdr:colOff>
          <xdr:row>17</xdr:row>
          <xdr:rowOff>0</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Description of how measures will lead to the removal (or reduction) of the negative effects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0</xdr:rowOff>
        </xdr:from>
        <xdr:to>
          <xdr:col>13</xdr:col>
          <xdr:colOff>361950</xdr:colOff>
          <xdr:row>18</xdr:row>
          <xdr:rowOff>9525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Description of how we work with Parties in the chain to remove (or reduce) the negative effects</a:t>
              </a:r>
              <a:endParaRPr lang="nl-NL"/>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25</xdr:row>
          <xdr:rowOff>0</xdr:rowOff>
        </xdr:from>
        <xdr:to>
          <xdr:col>9</xdr:col>
          <xdr:colOff>19050</xdr:colOff>
          <xdr:row>26</xdr:row>
          <xdr:rowOff>19050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Adjustment of IRBC policy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0</xdr:rowOff>
        </xdr:from>
        <xdr:to>
          <xdr:col>7</xdr:col>
          <xdr:colOff>28575</xdr:colOff>
          <xdr:row>27</xdr:row>
          <xdr:rowOff>19050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Adjustment of business processes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0</xdr:rowOff>
        </xdr:from>
        <xdr:to>
          <xdr:col>6</xdr:col>
          <xdr:colOff>104775</xdr:colOff>
          <xdr:row>28</xdr:row>
          <xdr:rowOff>28575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Tightening up monitoring &amp; evaluation processes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0</xdr:rowOff>
        </xdr:from>
        <xdr:to>
          <xdr:col>5</xdr:col>
          <xdr:colOff>561975</xdr:colOff>
          <xdr:row>29</xdr:row>
          <xdr:rowOff>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Tightening purchasing policy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0</xdr:rowOff>
        </xdr:from>
        <xdr:to>
          <xdr:col>7</xdr:col>
          <xdr:colOff>238125</xdr:colOff>
          <xdr:row>29</xdr:row>
          <xdr:rowOff>171450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Set up cooperation programs with suppliers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0</xdr:rowOff>
        </xdr:from>
        <xdr:to>
          <xdr:col>6</xdr:col>
          <xdr:colOff>19050</xdr:colOff>
          <xdr:row>31</xdr:row>
          <xdr:rowOff>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 have not taken any actions because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0</xdr:rowOff>
        </xdr:from>
        <xdr:to>
          <xdr:col>3</xdr:col>
          <xdr:colOff>295275</xdr:colOff>
          <xdr:row>32</xdr:row>
          <xdr:rowOff>28575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I don't know</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0</xdr:rowOff>
        </xdr:from>
        <xdr:to>
          <xdr:col>5</xdr:col>
          <xdr:colOff>19050</xdr:colOff>
          <xdr:row>33</xdr:row>
          <xdr:rowOff>19050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Other, namely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209550</xdr:rowOff>
        </xdr:from>
        <xdr:to>
          <xdr:col>6</xdr:col>
          <xdr:colOff>447675</xdr:colOff>
          <xdr:row>38</xdr:row>
          <xdr:rowOff>19050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My supplier is too large, I have little influence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0</xdr:rowOff>
        </xdr:from>
        <xdr:to>
          <xdr:col>8</xdr:col>
          <xdr:colOff>219075</xdr:colOff>
          <xdr:row>39</xdr:row>
          <xdr:rowOff>28575</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My supplier refuses to cooperate with my IRBC requirements (wishes)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0</xdr:rowOff>
        </xdr:from>
        <xdr:to>
          <xdr:col>11</xdr:col>
          <xdr:colOff>361950</xdr:colOff>
          <xdr:row>40</xdr:row>
          <xdr:rowOff>19050</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Problems occur farther away in the chain (not with first-line suppliers), I have no influence on that</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40</xdr:row>
          <xdr:rowOff>0</xdr:rowOff>
        </xdr:from>
        <xdr:to>
          <xdr:col>11</xdr:col>
          <xdr:colOff>600075</xdr:colOff>
          <xdr:row>41</xdr:row>
          <xdr:rowOff>19050</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Competition clause prevents me from collaborating with fellow entrepreneurs on these topics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0</xdr:rowOff>
        </xdr:from>
        <xdr:to>
          <xdr:col>10</xdr:col>
          <xdr:colOff>19050</xdr:colOff>
          <xdr:row>42</xdr:row>
          <xdr:rowOff>28575</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Participating in certification and / or chain initiatives is too expensive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42</xdr:row>
          <xdr:rowOff>0</xdr:rowOff>
        </xdr:from>
        <xdr:to>
          <xdr:col>9</xdr:col>
          <xdr:colOff>200025</xdr:colOff>
          <xdr:row>43</xdr:row>
          <xdr:rowOff>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My supply chain is too complex, I purchase too many different products / raw materials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xdr:row>
          <xdr:rowOff>0</xdr:rowOff>
        </xdr:from>
        <xdr:to>
          <xdr:col>8</xdr:col>
          <xdr:colOff>514350</xdr:colOff>
          <xdr:row>44</xdr:row>
          <xdr:rowOff>19050</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Guaranteeing raw material security / supply contingencies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xdr:row>
          <xdr:rowOff>0</xdr:rowOff>
        </xdr:from>
        <xdr:to>
          <xdr:col>5</xdr:col>
          <xdr:colOff>590550</xdr:colOff>
          <xdr:row>44</xdr:row>
          <xdr:rowOff>171450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No barriers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45</xdr:row>
          <xdr:rowOff>0</xdr:rowOff>
        </xdr:from>
        <xdr:to>
          <xdr:col>4</xdr:col>
          <xdr:colOff>361950</xdr:colOff>
          <xdr:row>45</xdr:row>
          <xdr:rowOff>180975</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Other, namely,</a:t>
              </a:r>
              <a:endParaRPr lang="nl-NL"/>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48</xdr:row>
          <xdr:rowOff>0</xdr:rowOff>
        </xdr:from>
        <xdr:to>
          <xdr:col>8</xdr:col>
          <xdr:colOff>561975</xdr:colOff>
          <xdr:row>49</xdr:row>
          <xdr:rowOff>19050</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Discrimination and gender</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xdr:row>
          <xdr:rowOff>0</xdr:rowOff>
        </xdr:from>
        <xdr:to>
          <xdr:col>8</xdr:col>
          <xdr:colOff>542925</xdr:colOff>
          <xdr:row>50</xdr:row>
          <xdr:rowOff>19050</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Child labour</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50</xdr:row>
          <xdr:rowOff>0</xdr:rowOff>
        </xdr:from>
        <xdr:to>
          <xdr:col>8</xdr:col>
          <xdr:colOff>504825</xdr:colOff>
          <xdr:row>51</xdr:row>
          <xdr:rowOff>28575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Forced labour</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51</xdr:row>
          <xdr:rowOff>0</xdr:rowOff>
        </xdr:from>
        <xdr:to>
          <xdr:col>8</xdr:col>
          <xdr:colOff>523875</xdr:colOff>
          <xdr:row>52</xdr:row>
          <xdr:rowOff>47625</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Living wage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52</xdr:row>
          <xdr:rowOff>0</xdr:rowOff>
        </xdr:from>
        <xdr:to>
          <xdr:col>8</xdr:col>
          <xdr:colOff>533400</xdr:colOff>
          <xdr:row>53</xdr:row>
          <xdr:rowOff>57150</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Freedom of association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53</xdr:row>
          <xdr:rowOff>0</xdr:rowOff>
        </xdr:from>
        <xdr:to>
          <xdr:col>8</xdr:col>
          <xdr:colOff>561975</xdr:colOff>
          <xdr:row>54</xdr:row>
          <xdr:rowOff>38100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Safety and health</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54</xdr:row>
          <xdr:rowOff>0</xdr:rowOff>
        </xdr:from>
        <xdr:to>
          <xdr:col>8</xdr:col>
          <xdr:colOff>552450</xdr:colOff>
          <xdr:row>55</xdr:row>
          <xdr:rowOff>66675</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Food security and food quality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55</xdr:row>
          <xdr:rowOff>0</xdr:rowOff>
        </xdr:from>
        <xdr:to>
          <xdr:col>8</xdr:col>
          <xdr:colOff>571500</xdr:colOff>
          <xdr:row>56</xdr:row>
          <xdr:rowOff>38100</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Access to resources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56</xdr:row>
          <xdr:rowOff>0</xdr:rowOff>
        </xdr:from>
        <xdr:to>
          <xdr:col>8</xdr:col>
          <xdr:colOff>542925</xdr:colOff>
          <xdr:row>57</xdr:row>
          <xdr:rowOff>57150</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Pollution</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0</xdr:rowOff>
        </xdr:from>
        <xdr:to>
          <xdr:col>3</xdr:col>
          <xdr:colOff>304800</xdr:colOff>
          <xdr:row>58</xdr:row>
          <xdr:rowOff>28575</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Animal welfare</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171450</xdr:rowOff>
        </xdr:from>
        <xdr:to>
          <xdr:col>3</xdr:col>
          <xdr:colOff>304800</xdr:colOff>
          <xdr:row>59</xdr:row>
          <xdr:rowOff>9525</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Other, namely,</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xdr:row>
          <xdr:rowOff>19050</xdr:rowOff>
        </xdr:from>
        <xdr:to>
          <xdr:col>8</xdr:col>
          <xdr:colOff>561975</xdr:colOff>
          <xdr:row>48</xdr:row>
          <xdr:rowOff>38100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We do not consult with stakeholders about sustainability issues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180975</xdr:rowOff>
        </xdr:from>
        <xdr:to>
          <xdr:col>3</xdr:col>
          <xdr:colOff>485775</xdr:colOff>
          <xdr:row>38</xdr:row>
          <xdr:rowOff>9525</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Suppliers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180975</xdr:rowOff>
        </xdr:from>
        <xdr:to>
          <xdr:col>5</xdr:col>
          <xdr:colOff>142875</xdr:colOff>
          <xdr:row>39</xdr:row>
          <xdr:rowOff>9525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Ngo's in The Netherlands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180975</xdr:rowOff>
        </xdr:from>
        <xdr:to>
          <xdr:col>6</xdr:col>
          <xdr:colOff>533400</xdr:colOff>
          <xdr:row>40</xdr:row>
          <xdr:rowOff>19050</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Ngo's in production countries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39</xdr:row>
          <xdr:rowOff>180975</xdr:rowOff>
        </xdr:from>
        <xdr:to>
          <xdr:col>5</xdr:col>
          <xdr:colOff>561975</xdr:colOff>
          <xdr:row>41</xdr:row>
          <xdr:rowOff>9525</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Employees (organizations) in the Netherlands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180975</xdr:rowOff>
        </xdr:from>
        <xdr:to>
          <xdr:col>8</xdr:col>
          <xdr:colOff>9525</xdr:colOff>
          <xdr:row>42</xdr:row>
          <xdr:rowOff>19050</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Employees (organizations) in production countries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180975</xdr:rowOff>
        </xdr:from>
        <xdr:to>
          <xdr:col>5</xdr:col>
          <xdr:colOff>600075</xdr:colOff>
          <xdr:row>43</xdr:row>
          <xdr:rowOff>0</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Trade unions in the Netherlands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180975</xdr:rowOff>
        </xdr:from>
        <xdr:to>
          <xdr:col>5</xdr:col>
          <xdr:colOff>533400</xdr:colOff>
          <xdr:row>44</xdr:row>
          <xdr:rowOff>9525</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Trade unions in production countries</a:t>
              </a:r>
              <a:endParaRPr lang="nl-NL"/>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180975</xdr:rowOff>
        </xdr:from>
        <xdr:to>
          <xdr:col>3</xdr:col>
          <xdr:colOff>581025</xdr:colOff>
          <xdr:row>45</xdr:row>
          <xdr:rowOff>0</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ea typeface="Segoe UI"/>
                  <a:cs typeface="Segoe UI"/>
                </a:rPr>
                <a:t>Other, namely,</a:t>
              </a:r>
              <a:endParaRPr lang="nl-NL"/>
            </a:p>
          </xdr:txBody>
        </xdr: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5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3" Type="http://schemas.openxmlformats.org/officeDocument/2006/relationships/vmlDrawing" Target="../drawings/vmlDrawing3.v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70.xml"/><Relationship Id="rId20" Type="http://schemas.openxmlformats.org/officeDocument/2006/relationships/ctrlProp" Target="../ctrlProps/ctrlProp74.xml"/><Relationship Id="rId1" Type="http://schemas.openxmlformats.org/officeDocument/2006/relationships/printerSettings" Target="../printerSettings/printerSettings6.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5" Type="http://schemas.openxmlformats.org/officeDocument/2006/relationships/ctrlProp" Target="../ctrlProps/ctrlProp69.xml"/><Relationship Id="rId10" Type="http://schemas.openxmlformats.org/officeDocument/2006/relationships/ctrlProp" Target="../ctrlProps/ctrlProp64.xml"/><Relationship Id="rId19" Type="http://schemas.openxmlformats.org/officeDocument/2006/relationships/ctrlProp" Target="../ctrlProps/ctrlProp73.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3" Type="http://schemas.openxmlformats.org/officeDocument/2006/relationships/vmlDrawing" Target="../drawings/vmlDrawing4.vml"/><Relationship Id="rId21" Type="http://schemas.openxmlformats.org/officeDocument/2006/relationships/ctrlProp" Target="../ctrlProps/ctrlProp92.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 Type="http://schemas.openxmlformats.org/officeDocument/2006/relationships/drawing" Target="../drawings/drawing5.x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printerSettings" Target="../printerSettings/printerSettings7.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5" Type="http://schemas.openxmlformats.org/officeDocument/2006/relationships/ctrlProp" Target="../ctrlProps/ctrlProp86.xml"/><Relationship Id="rId23" Type="http://schemas.openxmlformats.org/officeDocument/2006/relationships/ctrlProp" Target="../ctrlProps/ctrlProp94.xml"/><Relationship Id="rId10" Type="http://schemas.openxmlformats.org/officeDocument/2006/relationships/ctrlProp" Target="../ctrlProps/ctrlProp81.xml"/><Relationship Id="rId19" Type="http://schemas.openxmlformats.org/officeDocument/2006/relationships/ctrlProp" Target="../ctrlProps/ctrlProp90.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S36"/>
  <sheetViews>
    <sheetView zoomScale="80" zoomScaleNormal="80" workbookViewId="0">
      <selection activeCell="C4" sqref="C4:S9"/>
    </sheetView>
  </sheetViews>
  <sheetFormatPr defaultRowHeight="15" x14ac:dyDescent="0.25"/>
  <sheetData>
    <row r="1" spans="1:19" ht="23.25" x14ac:dyDescent="0.35">
      <c r="A1" s="10" t="s">
        <v>226</v>
      </c>
      <c r="B1" s="8"/>
      <c r="C1" s="8"/>
      <c r="D1" s="8"/>
      <c r="E1" s="8"/>
      <c r="F1" s="8"/>
      <c r="G1" s="8"/>
      <c r="H1" s="8"/>
      <c r="I1" s="8"/>
      <c r="J1" s="8"/>
      <c r="K1" s="8"/>
      <c r="L1" s="8"/>
      <c r="M1" s="8"/>
      <c r="N1" s="8"/>
      <c r="O1" s="8"/>
      <c r="P1" s="8"/>
      <c r="Q1" s="8"/>
      <c r="R1" s="8"/>
      <c r="S1" s="8"/>
    </row>
    <row r="2" spans="1:19" x14ac:dyDescent="0.25">
      <c r="A2" s="47"/>
      <c r="B2" s="47"/>
      <c r="C2" s="7"/>
    </row>
    <row r="3" spans="1:19" x14ac:dyDescent="0.25">
      <c r="A3" s="7"/>
      <c r="B3" s="7"/>
    </row>
    <row r="4" spans="1:19" ht="14.45" customHeight="1" x14ac:dyDescent="0.25">
      <c r="A4" s="7"/>
      <c r="B4" s="32" t="s">
        <v>184</v>
      </c>
      <c r="C4" s="170" t="s">
        <v>515</v>
      </c>
      <c r="D4" s="170"/>
      <c r="E4" s="170"/>
      <c r="F4" s="170"/>
      <c r="G4" s="170"/>
      <c r="H4" s="170"/>
      <c r="I4" s="170"/>
      <c r="J4" s="170"/>
      <c r="K4" s="170"/>
      <c r="L4" s="170"/>
      <c r="M4" s="170"/>
      <c r="N4" s="170"/>
      <c r="O4" s="170"/>
      <c r="P4" s="170"/>
      <c r="Q4" s="170"/>
      <c r="R4" s="170"/>
      <c r="S4" s="170"/>
    </row>
    <row r="5" spans="1:19" x14ac:dyDescent="0.25">
      <c r="A5" s="5"/>
      <c r="C5" s="170"/>
      <c r="D5" s="170"/>
      <c r="E5" s="170"/>
      <c r="F5" s="170"/>
      <c r="G5" s="170"/>
      <c r="H5" s="170"/>
      <c r="I5" s="170"/>
      <c r="J5" s="170"/>
      <c r="K5" s="170"/>
      <c r="L5" s="170"/>
      <c r="M5" s="170"/>
      <c r="N5" s="170"/>
      <c r="O5" s="170"/>
      <c r="P5" s="170"/>
      <c r="Q5" s="170"/>
      <c r="R5" s="170"/>
      <c r="S5" s="170"/>
    </row>
    <row r="6" spans="1:19" x14ac:dyDescent="0.25">
      <c r="A6" s="4"/>
      <c r="C6" s="170"/>
      <c r="D6" s="170"/>
      <c r="E6" s="170"/>
      <c r="F6" s="170"/>
      <c r="G6" s="170"/>
      <c r="H6" s="170"/>
      <c r="I6" s="170"/>
      <c r="J6" s="170"/>
      <c r="K6" s="170"/>
      <c r="L6" s="170"/>
      <c r="M6" s="170"/>
      <c r="N6" s="170"/>
      <c r="O6" s="170"/>
      <c r="P6" s="170"/>
      <c r="Q6" s="170"/>
      <c r="R6" s="170"/>
      <c r="S6" s="170"/>
    </row>
    <row r="7" spans="1:19" x14ac:dyDescent="0.25">
      <c r="A7" s="14"/>
      <c r="C7" s="170"/>
      <c r="D7" s="170"/>
      <c r="E7" s="170"/>
      <c r="F7" s="170"/>
      <c r="G7" s="170"/>
      <c r="H7" s="170"/>
      <c r="I7" s="170"/>
      <c r="J7" s="170"/>
      <c r="K7" s="170"/>
      <c r="L7" s="170"/>
      <c r="M7" s="170"/>
      <c r="N7" s="170"/>
      <c r="O7" s="170"/>
      <c r="P7" s="170"/>
      <c r="Q7" s="170"/>
      <c r="R7" s="170"/>
      <c r="S7" s="170"/>
    </row>
    <row r="8" spans="1:19" x14ac:dyDescent="0.25">
      <c r="C8" s="170"/>
      <c r="D8" s="170"/>
      <c r="E8" s="170"/>
      <c r="F8" s="170"/>
      <c r="G8" s="170"/>
      <c r="H8" s="170"/>
      <c r="I8" s="170"/>
      <c r="J8" s="170"/>
      <c r="K8" s="170"/>
      <c r="L8" s="170"/>
      <c r="M8" s="170"/>
      <c r="N8" s="170"/>
      <c r="O8" s="170"/>
      <c r="P8" s="170"/>
      <c r="Q8" s="170"/>
      <c r="R8" s="170"/>
      <c r="S8" s="170"/>
    </row>
    <row r="9" spans="1:19" x14ac:dyDescent="0.25">
      <c r="C9" s="170"/>
      <c r="D9" s="170"/>
      <c r="E9" s="170"/>
      <c r="F9" s="170"/>
      <c r="G9" s="170"/>
      <c r="H9" s="170"/>
      <c r="I9" s="170"/>
      <c r="J9" s="170"/>
      <c r="K9" s="170"/>
      <c r="L9" s="170"/>
      <c r="M9" s="170"/>
      <c r="N9" s="170"/>
      <c r="O9" s="170"/>
      <c r="P9" s="170"/>
      <c r="Q9" s="170"/>
      <c r="R9" s="170"/>
      <c r="S9" s="170"/>
    </row>
    <row r="10" spans="1:19" ht="18.75" x14ac:dyDescent="0.3">
      <c r="A10" s="84" t="s">
        <v>228</v>
      </c>
    </row>
    <row r="11" spans="1:19" ht="14.45" customHeight="1" x14ac:dyDescent="0.25">
      <c r="B11" s="169" t="s">
        <v>516</v>
      </c>
      <c r="C11" s="169"/>
      <c r="D11" s="169"/>
      <c r="E11" s="169"/>
      <c r="F11" s="169"/>
      <c r="G11" s="169"/>
      <c r="H11" s="169"/>
      <c r="I11" s="169"/>
      <c r="J11" s="169"/>
      <c r="K11" s="169"/>
      <c r="L11" s="169"/>
      <c r="M11" s="169"/>
      <c r="N11" s="169"/>
      <c r="O11" s="169"/>
      <c r="P11" s="169"/>
      <c r="Q11" s="169"/>
      <c r="R11" s="169"/>
      <c r="S11" s="169"/>
    </row>
    <row r="12" spans="1:19" x14ac:dyDescent="0.25">
      <c r="B12" s="169"/>
      <c r="C12" s="169"/>
      <c r="D12" s="169"/>
      <c r="E12" s="169"/>
      <c r="F12" s="169"/>
      <c r="G12" s="169"/>
      <c r="H12" s="169"/>
      <c r="I12" s="169"/>
      <c r="J12" s="169"/>
      <c r="K12" s="169"/>
      <c r="L12" s="169"/>
      <c r="M12" s="169"/>
      <c r="N12" s="169"/>
      <c r="O12" s="169"/>
      <c r="P12" s="169"/>
      <c r="Q12" s="169"/>
      <c r="R12" s="169"/>
      <c r="S12" s="169"/>
    </row>
    <row r="13" spans="1:19" x14ac:dyDescent="0.25">
      <c r="B13" s="169"/>
      <c r="C13" s="169"/>
      <c r="D13" s="169"/>
      <c r="E13" s="169"/>
      <c r="F13" s="169"/>
      <c r="G13" s="169"/>
      <c r="H13" s="169"/>
      <c r="I13" s="169"/>
      <c r="J13" s="169"/>
      <c r="K13" s="169"/>
      <c r="L13" s="169"/>
      <c r="M13" s="169"/>
      <c r="N13" s="169"/>
      <c r="O13" s="169"/>
      <c r="P13" s="169"/>
      <c r="Q13" s="169"/>
      <c r="R13" s="169"/>
      <c r="S13" s="169"/>
    </row>
    <row r="14" spans="1:19" x14ac:dyDescent="0.25">
      <c r="B14" s="169"/>
      <c r="C14" s="169"/>
      <c r="D14" s="169"/>
      <c r="E14" s="169"/>
      <c r="F14" s="169"/>
      <c r="G14" s="169"/>
      <c r="H14" s="169"/>
      <c r="I14" s="169"/>
      <c r="J14" s="169"/>
      <c r="K14" s="169"/>
      <c r="L14" s="169"/>
      <c r="M14" s="169"/>
      <c r="N14" s="169"/>
      <c r="O14" s="169"/>
      <c r="P14" s="169"/>
      <c r="Q14" s="169"/>
      <c r="R14" s="169"/>
      <c r="S14" s="169"/>
    </row>
    <row r="15" spans="1:19" x14ac:dyDescent="0.25">
      <c r="B15" s="169"/>
      <c r="C15" s="169"/>
      <c r="D15" s="169"/>
      <c r="E15" s="169"/>
      <c r="F15" s="169"/>
      <c r="G15" s="169"/>
      <c r="H15" s="169"/>
      <c r="I15" s="169"/>
      <c r="J15" s="169"/>
      <c r="K15" s="169"/>
      <c r="L15" s="169"/>
      <c r="M15" s="169"/>
      <c r="N15" s="169"/>
      <c r="O15" s="169"/>
      <c r="P15" s="169"/>
      <c r="Q15" s="169"/>
      <c r="R15" s="169"/>
      <c r="S15" s="169"/>
    </row>
    <row r="18" spans="1:19" ht="18.75" x14ac:dyDescent="0.3">
      <c r="A18" s="84" t="s">
        <v>227</v>
      </c>
    </row>
    <row r="19" spans="1:19" x14ac:dyDescent="0.25">
      <c r="B19" s="169" t="s">
        <v>517</v>
      </c>
      <c r="C19" s="169"/>
      <c r="D19" s="169"/>
      <c r="E19" s="169"/>
      <c r="F19" s="169"/>
      <c r="G19" s="169"/>
      <c r="H19" s="169"/>
      <c r="I19" s="169"/>
      <c r="J19" s="169"/>
      <c r="K19" s="169"/>
      <c r="L19" s="169"/>
      <c r="M19" s="169"/>
      <c r="N19" s="169"/>
      <c r="O19" s="169"/>
      <c r="P19" s="169"/>
      <c r="Q19" s="169"/>
      <c r="R19" s="169"/>
      <c r="S19" s="169"/>
    </row>
    <row r="20" spans="1:19" x14ac:dyDescent="0.25">
      <c r="B20" s="169"/>
      <c r="C20" s="169"/>
      <c r="D20" s="169"/>
      <c r="E20" s="169"/>
      <c r="F20" s="169"/>
      <c r="G20" s="169"/>
      <c r="H20" s="169"/>
      <c r="I20" s="169"/>
      <c r="J20" s="169"/>
      <c r="K20" s="169"/>
      <c r="L20" s="169"/>
      <c r="M20" s="169"/>
      <c r="N20" s="169"/>
      <c r="O20" s="169"/>
      <c r="P20" s="169"/>
      <c r="Q20" s="169"/>
      <c r="R20" s="169"/>
      <c r="S20" s="169"/>
    </row>
    <row r="21" spans="1:19" x14ac:dyDescent="0.25">
      <c r="B21" s="169"/>
      <c r="C21" s="169"/>
      <c r="D21" s="169"/>
      <c r="E21" s="169"/>
      <c r="F21" s="169"/>
      <c r="G21" s="169"/>
      <c r="H21" s="169"/>
      <c r="I21" s="169"/>
      <c r="J21" s="169"/>
      <c r="K21" s="169"/>
      <c r="L21" s="169"/>
      <c r="M21" s="169"/>
      <c r="N21" s="169"/>
      <c r="O21" s="169"/>
      <c r="P21" s="169"/>
      <c r="Q21" s="169"/>
      <c r="R21" s="169"/>
      <c r="S21" s="169"/>
    </row>
    <row r="22" spans="1:19" x14ac:dyDescent="0.25">
      <c r="B22" s="169"/>
      <c r="C22" s="169"/>
      <c r="D22" s="169"/>
      <c r="E22" s="169"/>
      <c r="F22" s="169"/>
      <c r="G22" s="169"/>
      <c r="H22" s="169"/>
      <c r="I22" s="169"/>
      <c r="J22" s="169"/>
      <c r="K22" s="169"/>
      <c r="L22" s="169"/>
      <c r="M22" s="169"/>
      <c r="N22" s="169"/>
      <c r="O22" s="169"/>
      <c r="P22" s="169"/>
      <c r="Q22" s="169"/>
      <c r="R22" s="169"/>
      <c r="S22" s="169"/>
    </row>
    <row r="25" spans="1:19" ht="18.75" x14ac:dyDescent="0.3">
      <c r="A25" s="84" t="s">
        <v>230</v>
      </c>
    </row>
    <row r="26" spans="1:19" x14ac:dyDescent="0.25">
      <c r="B26" s="169" t="s">
        <v>229</v>
      </c>
      <c r="C26" s="169"/>
      <c r="D26" s="169"/>
      <c r="E26" s="169"/>
      <c r="F26" s="169"/>
      <c r="G26" s="169"/>
      <c r="H26" s="169"/>
      <c r="I26" s="169"/>
      <c r="J26" s="169"/>
      <c r="K26" s="169"/>
      <c r="L26" s="169"/>
      <c r="M26" s="169"/>
      <c r="N26" s="169"/>
      <c r="O26" s="169"/>
      <c r="P26" s="169"/>
      <c r="Q26" s="169"/>
      <c r="R26" s="169"/>
      <c r="S26" s="169"/>
    </row>
    <row r="27" spans="1:19" x14ac:dyDescent="0.25">
      <c r="B27" s="169"/>
      <c r="C27" s="169"/>
      <c r="D27" s="169"/>
      <c r="E27" s="169"/>
      <c r="F27" s="169"/>
      <c r="G27" s="169"/>
      <c r="H27" s="169"/>
      <c r="I27" s="169"/>
      <c r="J27" s="169"/>
      <c r="K27" s="169"/>
      <c r="L27" s="169"/>
      <c r="M27" s="169"/>
      <c r="N27" s="169"/>
      <c r="O27" s="169"/>
      <c r="P27" s="169"/>
      <c r="Q27" s="169"/>
      <c r="R27" s="169"/>
      <c r="S27" s="169"/>
    </row>
    <row r="28" spans="1:19" x14ac:dyDescent="0.25">
      <c r="B28" s="169"/>
      <c r="C28" s="169"/>
      <c r="D28" s="169"/>
      <c r="E28" s="169"/>
      <c r="F28" s="169"/>
      <c r="G28" s="169"/>
      <c r="H28" s="169"/>
      <c r="I28" s="169"/>
      <c r="J28" s="169"/>
      <c r="K28" s="169"/>
      <c r="L28" s="169"/>
      <c r="M28" s="169"/>
      <c r="N28" s="169"/>
      <c r="O28" s="169"/>
      <c r="P28" s="169"/>
      <c r="Q28" s="169"/>
      <c r="R28" s="169"/>
      <c r="S28" s="169"/>
    </row>
    <row r="29" spans="1:19" x14ac:dyDescent="0.25">
      <c r="B29" s="169"/>
      <c r="C29" s="169"/>
      <c r="D29" s="169"/>
      <c r="E29" s="169"/>
      <c r="F29" s="169"/>
      <c r="G29" s="169"/>
      <c r="H29" s="169"/>
      <c r="I29" s="169"/>
      <c r="J29" s="169"/>
      <c r="K29" s="169"/>
      <c r="L29" s="169"/>
      <c r="M29" s="169"/>
      <c r="N29" s="169"/>
      <c r="O29" s="169"/>
      <c r="P29" s="169"/>
      <c r="Q29" s="169"/>
      <c r="R29" s="169"/>
      <c r="S29" s="169"/>
    </row>
    <row r="32" spans="1:19" ht="15" customHeight="1" x14ac:dyDescent="0.25">
      <c r="A32" s="133"/>
      <c r="B32" s="134" t="s">
        <v>519</v>
      </c>
      <c r="C32" s="133"/>
      <c r="D32" s="133"/>
      <c r="E32" s="133"/>
      <c r="F32" s="133"/>
      <c r="G32" s="133"/>
      <c r="H32" s="133"/>
      <c r="I32" s="133"/>
      <c r="J32" s="133"/>
      <c r="K32" s="133"/>
      <c r="L32" s="133"/>
      <c r="M32" s="133"/>
      <c r="N32" s="133"/>
      <c r="O32" s="133"/>
      <c r="P32" s="133"/>
      <c r="Q32" s="133"/>
      <c r="R32" s="133"/>
    </row>
    <row r="33" spans="1:18" x14ac:dyDescent="0.25">
      <c r="A33" s="133"/>
      <c r="B33" s="134" t="s">
        <v>518</v>
      </c>
      <c r="C33" s="133"/>
      <c r="D33" s="133"/>
      <c r="E33" s="133"/>
      <c r="F33" s="133"/>
      <c r="G33" s="133"/>
      <c r="H33" s="133"/>
      <c r="I33" s="133"/>
      <c r="J33" s="133"/>
      <c r="K33" s="133"/>
      <c r="L33" s="133"/>
      <c r="M33" s="133"/>
      <c r="N33" s="133"/>
      <c r="O33" s="133"/>
      <c r="P33" s="133"/>
      <c r="Q33" s="133"/>
      <c r="R33" s="133"/>
    </row>
    <row r="34" spans="1:18" x14ac:dyDescent="0.25">
      <c r="A34" s="133"/>
      <c r="B34" s="133"/>
      <c r="C34" s="133"/>
      <c r="D34" s="133"/>
      <c r="E34" s="133"/>
      <c r="F34" s="133"/>
      <c r="G34" s="133"/>
      <c r="H34" s="133"/>
      <c r="I34" s="133"/>
      <c r="J34" s="133"/>
      <c r="K34" s="133"/>
      <c r="L34" s="133"/>
      <c r="M34" s="133"/>
      <c r="N34" s="133"/>
      <c r="O34" s="133"/>
      <c r="P34" s="133"/>
      <c r="Q34" s="133"/>
      <c r="R34" s="133"/>
    </row>
    <row r="35" spans="1:18" x14ac:dyDescent="0.25">
      <c r="A35" s="133"/>
      <c r="B35" s="133"/>
      <c r="C35" s="133"/>
      <c r="D35" s="133"/>
      <c r="E35" s="133"/>
      <c r="F35" s="133"/>
      <c r="G35" s="133"/>
      <c r="H35" s="133"/>
      <c r="I35" s="133"/>
      <c r="J35" s="133"/>
      <c r="K35" s="133"/>
      <c r="L35" s="133"/>
      <c r="M35" s="133"/>
      <c r="N35" s="133"/>
      <c r="O35" s="133"/>
      <c r="P35" s="133"/>
      <c r="Q35" s="133"/>
      <c r="R35" s="133"/>
    </row>
    <row r="36" spans="1:18" x14ac:dyDescent="0.25">
      <c r="A36" s="133"/>
      <c r="B36" s="133"/>
      <c r="C36" s="133"/>
      <c r="D36" s="133"/>
      <c r="E36" s="133"/>
      <c r="F36" s="133"/>
      <c r="G36" s="133"/>
      <c r="H36" s="133"/>
      <c r="I36" s="133"/>
      <c r="J36" s="133"/>
      <c r="K36" s="133"/>
      <c r="L36" s="133"/>
      <c r="M36" s="133"/>
      <c r="N36" s="133"/>
      <c r="O36" s="133"/>
      <c r="P36" s="133"/>
      <c r="Q36" s="133"/>
      <c r="R36" s="133"/>
    </row>
  </sheetData>
  <mergeCells count="4">
    <mergeCell ref="B26:S29"/>
    <mergeCell ref="B11:S15"/>
    <mergeCell ref="B19:S22"/>
    <mergeCell ref="C4:S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K169"/>
  <sheetViews>
    <sheetView topLeftCell="A23" workbookViewId="0">
      <selection activeCell="W101" sqref="W101"/>
    </sheetView>
  </sheetViews>
  <sheetFormatPr defaultRowHeight="15" x14ac:dyDescent="0.25"/>
  <cols>
    <col min="1" max="1" width="14.5703125" bestFit="1" customWidth="1"/>
    <col min="5" max="5" width="8.85546875" customWidth="1"/>
    <col min="7" max="7" width="15.28515625" customWidth="1"/>
    <col min="24" max="24" width="8.85546875" customWidth="1"/>
    <col min="30" max="30" width="9.140625" customWidth="1"/>
    <col min="36" max="37" width="8.85546875" customWidth="1"/>
    <col min="39" max="39" width="8.85546875" customWidth="1"/>
    <col min="41" max="41" width="8.85546875" customWidth="1"/>
  </cols>
  <sheetData>
    <row r="1" spans="1:20" ht="23.25" x14ac:dyDescent="0.35">
      <c r="A1" s="10" t="s">
        <v>11</v>
      </c>
      <c r="B1" s="10"/>
      <c r="C1" s="10"/>
      <c r="D1" s="10"/>
      <c r="E1" s="10"/>
      <c r="F1" s="10"/>
      <c r="G1" s="10"/>
      <c r="H1" s="10"/>
      <c r="I1" s="10"/>
      <c r="J1" s="10"/>
      <c r="K1" s="10"/>
      <c r="L1" s="10"/>
      <c r="M1" s="10"/>
      <c r="N1" s="10"/>
      <c r="O1" s="10"/>
      <c r="P1" s="10"/>
      <c r="Q1" s="10"/>
      <c r="R1" s="10"/>
      <c r="S1" s="10"/>
    </row>
    <row r="2" spans="1:20" x14ac:dyDescent="0.25">
      <c r="A2" s="26"/>
      <c r="B2" s="26"/>
      <c r="C2" s="7"/>
    </row>
    <row r="3" spans="1:20" x14ac:dyDescent="0.25">
      <c r="A3" s="7"/>
      <c r="B3" s="7"/>
    </row>
    <row r="4" spans="1:20" ht="23.25" x14ac:dyDescent="0.35">
      <c r="A4" s="7"/>
      <c r="C4" s="85" t="s">
        <v>185</v>
      </c>
    </row>
    <row r="5" spans="1:20" x14ac:dyDescent="0.25">
      <c r="A5" s="5"/>
    </row>
    <row r="6" spans="1:20" x14ac:dyDescent="0.25">
      <c r="A6" s="4"/>
    </row>
    <row r="7" spans="1:20" x14ac:dyDescent="0.25">
      <c r="A7" s="14"/>
    </row>
    <row r="8" spans="1:20" x14ac:dyDescent="0.25">
      <c r="A8" s="3"/>
    </row>
    <row r="10" spans="1:20" x14ac:dyDescent="0.25">
      <c r="A10" t="s">
        <v>57</v>
      </c>
      <c r="C10" t="s">
        <v>68</v>
      </c>
      <c r="F10" t="s">
        <v>74</v>
      </c>
      <c r="H10" t="s">
        <v>75</v>
      </c>
      <c r="K10" t="s">
        <v>91</v>
      </c>
      <c r="L10" t="s">
        <v>92</v>
      </c>
      <c r="M10" t="s">
        <v>93</v>
      </c>
      <c r="N10" t="s">
        <v>106</v>
      </c>
      <c r="T10" t="s">
        <v>179</v>
      </c>
    </row>
    <row r="11" spans="1:20" x14ac:dyDescent="0.25">
      <c r="A11" t="s">
        <v>379</v>
      </c>
      <c r="C11" t="s">
        <v>379</v>
      </c>
      <c r="E11">
        <v>0</v>
      </c>
      <c r="F11" t="s">
        <v>108</v>
      </c>
      <c r="H11" t="s">
        <v>108</v>
      </c>
      <c r="K11" t="s">
        <v>108</v>
      </c>
      <c r="L11" t="s">
        <v>108</v>
      </c>
      <c r="M11" t="s">
        <v>108</v>
      </c>
      <c r="N11" t="s">
        <v>108</v>
      </c>
      <c r="T11" t="s">
        <v>108</v>
      </c>
    </row>
    <row r="12" spans="1:20" x14ac:dyDescent="0.25">
      <c r="A12" t="s">
        <v>380</v>
      </c>
      <c r="C12" t="s">
        <v>383</v>
      </c>
      <c r="E12">
        <v>5</v>
      </c>
      <c r="F12" t="s">
        <v>388</v>
      </c>
      <c r="H12" t="s">
        <v>76</v>
      </c>
      <c r="K12" t="s">
        <v>59</v>
      </c>
      <c r="L12" t="s">
        <v>94</v>
      </c>
      <c r="M12" t="s">
        <v>101</v>
      </c>
      <c r="N12" t="s">
        <v>107</v>
      </c>
      <c r="T12" t="s">
        <v>180</v>
      </c>
    </row>
    <row r="13" spans="1:20" x14ac:dyDescent="0.25">
      <c r="A13" t="s">
        <v>381</v>
      </c>
      <c r="C13" t="s">
        <v>384</v>
      </c>
      <c r="E13">
        <v>4</v>
      </c>
      <c r="F13" t="s">
        <v>389</v>
      </c>
      <c r="H13" t="s">
        <v>77</v>
      </c>
      <c r="K13" t="s">
        <v>60</v>
      </c>
      <c r="L13" t="s">
        <v>95</v>
      </c>
      <c r="M13" t="s">
        <v>102</v>
      </c>
      <c r="N13" t="s">
        <v>47</v>
      </c>
      <c r="T13" t="s">
        <v>181</v>
      </c>
    </row>
    <row r="14" spans="1:20" x14ac:dyDescent="0.25">
      <c r="A14" t="s">
        <v>382</v>
      </c>
      <c r="C14" t="s">
        <v>385</v>
      </c>
      <c r="E14">
        <v>3</v>
      </c>
      <c r="F14" t="s">
        <v>390</v>
      </c>
      <c r="H14" t="s">
        <v>78</v>
      </c>
      <c r="L14" t="s">
        <v>96</v>
      </c>
      <c r="M14" t="s">
        <v>103</v>
      </c>
      <c r="N14" t="s">
        <v>48</v>
      </c>
      <c r="T14" t="s">
        <v>182</v>
      </c>
    </row>
    <row r="15" spans="1:20" x14ac:dyDescent="0.25">
      <c r="C15" t="s">
        <v>386</v>
      </c>
      <c r="E15">
        <v>2</v>
      </c>
      <c r="F15" t="s">
        <v>391</v>
      </c>
      <c r="H15" t="s">
        <v>79</v>
      </c>
      <c r="L15" t="s">
        <v>97</v>
      </c>
      <c r="M15" t="s">
        <v>104</v>
      </c>
      <c r="N15" t="s">
        <v>49</v>
      </c>
      <c r="T15" t="s">
        <v>61</v>
      </c>
    </row>
    <row r="16" spans="1:20" x14ac:dyDescent="0.25">
      <c r="C16" t="s">
        <v>382</v>
      </c>
      <c r="E16">
        <v>1</v>
      </c>
      <c r="F16" t="s">
        <v>392</v>
      </c>
      <c r="H16" t="s">
        <v>80</v>
      </c>
      <c r="L16" t="s">
        <v>98</v>
      </c>
      <c r="M16" t="s">
        <v>105</v>
      </c>
      <c r="N16" t="s">
        <v>50</v>
      </c>
    </row>
    <row r="17" spans="1:60" x14ac:dyDescent="0.25">
      <c r="C17" t="s">
        <v>387</v>
      </c>
      <c r="E17">
        <v>0</v>
      </c>
      <c r="F17" t="s">
        <v>382</v>
      </c>
      <c r="H17" t="s">
        <v>81</v>
      </c>
      <c r="L17" t="s">
        <v>99</v>
      </c>
      <c r="M17" t="s">
        <v>61</v>
      </c>
      <c r="N17" t="s">
        <v>51</v>
      </c>
    </row>
    <row r="18" spans="1:60" x14ac:dyDescent="0.25">
      <c r="H18" t="s">
        <v>82</v>
      </c>
      <c r="L18" t="s">
        <v>100</v>
      </c>
      <c r="N18" t="s">
        <v>52</v>
      </c>
    </row>
    <row r="19" spans="1:60" x14ac:dyDescent="0.25">
      <c r="H19" t="s">
        <v>83</v>
      </c>
      <c r="L19" t="s">
        <v>61</v>
      </c>
      <c r="N19" t="s">
        <v>53</v>
      </c>
    </row>
    <row r="20" spans="1:60" x14ac:dyDescent="0.25">
      <c r="H20" t="s">
        <v>84</v>
      </c>
      <c r="N20" t="s">
        <v>54</v>
      </c>
    </row>
    <row r="21" spans="1:60" x14ac:dyDescent="0.25">
      <c r="H21" t="s">
        <v>85</v>
      </c>
      <c r="N21" t="s">
        <v>55</v>
      </c>
    </row>
    <row r="22" spans="1:60" x14ac:dyDescent="0.25">
      <c r="H22" t="s">
        <v>86</v>
      </c>
      <c r="N22" t="s">
        <v>56</v>
      </c>
    </row>
    <row r="23" spans="1:60" x14ac:dyDescent="0.25">
      <c r="H23" t="s">
        <v>87</v>
      </c>
    </row>
    <row r="24" spans="1:60" x14ac:dyDescent="0.25">
      <c r="H24" t="s">
        <v>88</v>
      </c>
    </row>
    <row r="25" spans="1:60" x14ac:dyDescent="0.25">
      <c r="A25" t="s">
        <v>109</v>
      </c>
      <c r="H25" t="s">
        <v>89</v>
      </c>
    </row>
    <row r="26" spans="1:60" x14ac:dyDescent="0.25">
      <c r="A26" t="s">
        <v>108</v>
      </c>
      <c r="H26" t="s">
        <v>90</v>
      </c>
    </row>
    <row r="27" spans="1:60" x14ac:dyDescent="0.25">
      <c r="A27" t="s">
        <v>110</v>
      </c>
    </row>
    <row r="28" spans="1:60" x14ac:dyDescent="0.25">
      <c r="A28" t="s">
        <v>111</v>
      </c>
    </row>
    <row r="29" spans="1:60" x14ac:dyDescent="0.25">
      <c r="A29" t="s">
        <v>112</v>
      </c>
    </row>
    <row r="30" spans="1:60" x14ac:dyDescent="0.25">
      <c r="A30" t="s">
        <v>100</v>
      </c>
    </row>
    <row r="31" spans="1:60" x14ac:dyDescent="0.25">
      <c r="D31" s="29" t="s">
        <v>127</v>
      </c>
      <c r="E31" t="str">
        <f>Baseline!B12</f>
        <v>Does your company have an International Responsible Business Conduct (IRBC) policy?</v>
      </c>
      <c r="F31" t="str">
        <f>Baseline!C17</f>
        <v>Does your company's IRBC policy contain an explicit reference in which you conform to the international OECD guidelines (OECD Guidelines for Multinational Enterprises) and / or the UN Guiding Principles on Business &amp; Human Rights (UNGP)?</v>
      </c>
      <c r="G31" t="str">
        <f>Baseline!C18</f>
        <v>Does the IRBC policy support the 10 core themes mentioned in the covenant (see below)?</v>
      </c>
      <c r="H31" t="str">
        <f>Baseline!B30</f>
        <v>Is IRBC integrated in your business operations?</v>
      </c>
      <c r="I31" t="str">
        <f>Baseline!C31</f>
        <v>Is the IRBC policy communicated internally?</v>
      </c>
      <c r="J31" t="str">
        <f>Baseline!C32</f>
        <v>Is this IRBC policy publicly accessible?</v>
      </c>
      <c r="K31" t="str">
        <f>Baseline!C33</f>
        <v>Has specific staff been designated who is responsible for the daily implementation of the IRBC policy?</v>
      </c>
      <c r="L31" t="str">
        <f>Baseline!C34</f>
        <v>Are other departments involved in implementing the IRBC policy?</v>
      </c>
      <c r="M31" t="str">
        <f>Baseline!C35</f>
        <v>Does your procurement or supplier policy contain sustainability issues?</v>
      </c>
      <c r="N31" t="str">
        <f>Baseline!C37</f>
        <v>Does the evaluation of suppliers' performance include a test of compliance with your company's sustainability policy?</v>
      </c>
      <c r="O31" t="str">
        <f>Baseline!B71</f>
        <v>Does your company have a complaints mechanism where stakeholders who are adversely affected by the company's actions can go?</v>
      </c>
      <c r="P31" t="str">
        <f>Baseline!C72</f>
        <v>Does your company have an internal complaints mechanism for employees of the company?</v>
      </c>
      <c r="Q31" t="str">
        <f>Baseline!C75</f>
        <v>Does your company have a complaints mechanism that individuals, groups and organizations can go to that experience negative effects on the ten core themes [Here we mean a complaints mechanism that goes beyond the usual customer service.]</v>
      </c>
      <c r="R31" t="str">
        <f>Baseline!C78</f>
        <v>Is there an independent internal team of people (employees) who assess the complaints with sufficient knowledge?</v>
      </c>
      <c r="S31" t="str">
        <f>Baseline!C79</f>
        <v>Is there a procedure that ensures that both internal and external complaints are handled within a reasonable period and, if relevant, resolved?</v>
      </c>
      <c r="T31" t="str">
        <f>Baseline!C80</f>
        <v>Does your company communicate externally about the number of complaints received, the nature of the complaints and the improvement measures taken?</v>
      </c>
      <c r="U31" t="str">
        <f>Baseline!B82</f>
        <v>Does your company have an overview of the production chain (s)?</v>
      </c>
      <c r="V31" t="str">
        <f>Baseline!C83</f>
        <v>Does your company have an up-to-date overview of first-line production locations and subcontractors, including name and address?</v>
      </c>
      <c r="W31" t="str">
        <f>Baseline!C84</f>
        <v>Does your company have an overview of the second-line production locations, including name and address details?</v>
      </c>
      <c r="X31" t="str">
        <f>Baseline!C85</f>
        <v>Does your company have an overview of your products and the raw materials used for this?</v>
      </c>
      <c r="Y31" t="str">
        <f>Baseline!C86</f>
        <v>Does your company have an overview of production locations further down your chain and / or do you know where important materials come from?</v>
      </c>
      <c r="Z31" t="str">
        <f>Baseline!C87</f>
        <v>Does your company have an overview of the processes that are used for production?</v>
      </c>
      <c r="AA31" t="str">
        <f>Baseline!B95</f>
        <v>Have you identified the risks in (part of) the production chain?</v>
      </c>
      <c r="AB31" t="str">
        <f>Baseline!C96</f>
        <v>Has your company identified potential IRBC risks in the production or supply chain per country / region?</v>
      </c>
      <c r="AC31" t="str">
        <f>Baseline!C97</f>
        <v>Has your company identified the potential IRBC risks in the production or supply chain per raw material?</v>
      </c>
      <c r="AD31" t="str">
        <f>Baseline!C98</f>
        <v>Has your company identified potential IRBC risks per producer?</v>
      </c>
      <c r="AE31" t="str">
        <f>Baseline!C99</f>
        <v>Are the IRBC risks per producer prioritized on the basis of severity (the impact of the consequences) and likelihood (probability that a threat will occur)?</v>
      </c>
      <c r="AF31" t="str">
        <f>Baseline!C100</f>
        <v>In the past year, did your company receive signals about damage or impacts via (I) RBC monitoring (audit) system or via complaints / cases?</v>
      </c>
      <c r="AG31" t="str">
        <f>Baseline!B102</f>
        <v>Have you prioritized risks and damage / impacts?</v>
      </c>
      <c r="AH31" t="str">
        <f>Baseline!C103</f>
        <v>Has your company prioritized all identified risks and damage / impacts based on seriousness and probability?</v>
      </c>
      <c r="AI31" t="str">
        <f>Baseline!C104</f>
        <v>Are stakeholders consulted on IRBC themes?</v>
      </c>
      <c r="AJ31" t="str">
        <f>Baseline!B106</f>
        <v>Has your company drawn up a plan of action to mitigate the identified risks in the chain?</v>
      </c>
      <c r="AK31" t="str">
        <f>Baseline!C112</f>
        <v>Is systematic monitoring at the supplier / producer of raw materials level or the actions taken from the action plan leading to the desired improvements?</v>
      </c>
      <c r="AL31" t="str">
        <f>Baseline!C113</f>
        <v>Does your company have intensive cooperation programs with the aim of jointly improving sustainability in the chain with suppliers?</v>
      </c>
      <c r="AM31" t="str">
        <f>Baseline!C114</f>
        <v>Have all actions specified in the action plan and in the assessment report of last year been picked up and processed?</v>
      </c>
      <c r="AN31" t="str">
        <f>Baseline!B116</f>
        <v>Has your company formulated or adjusted objectives based on the prioritized risks and impacts?</v>
      </c>
      <c r="AO31" t="str">
        <f>Baseline!C117</f>
        <v>Has your company formulated objectives?</v>
      </c>
      <c r="AP31" t="str">
        <f>Baseline!C118</f>
        <v>Have these objectives or actions been broken down for the short and long term?</v>
      </c>
      <c r="AQ31" t="str">
        <f>Baseline!C119</f>
        <v>Does your company evaluate progress towards internal objectives or actions?</v>
      </c>
      <c r="AR31" t="str">
        <f>Baseline!B121</f>
        <v>Does your company evaluate the effectiveness of the IRBC measures taken?</v>
      </c>
      <c r="AS31" t="str">
        <f>Baseline!C122</f>
        <v>Does your company evaluate the progress of measures at producer level, external objectives and actions?</v>
      </c>
      <c r="AT31" t="str">
        <f>Baseline!C123</f>
        <v>Do you periodically adjust the IRBC and procurement policy based on the impacts and risks, complaints received and feedback from stakeholders?</v>
      </c>
      <c r="AU31" t="str">
        <f>Baseline!B141</f>
        <v>Does your company communicate about the IRBC policy?</v>
      </c>
      <c r="AV31" t="str">
        <f>Baseline!C142</f>
        <v>Is your company internally transparent about the implemented IRBC policy, the IRBC risks, objectives, activities and the results thereof?</v>
      </c>
      <c r="AW31" t="str">
        <f>Baseline!C143</f>
        <v>Is your company externally transparent about the implemented IRBC policy, the IRBC risks, objectives, activities and the results thereof?</v>
      </c>
      <c r="AX31" t="str">
        <f>'Reporting (10)'!C15</f>
        <v>Is your company internally transparent about the implemented IRBC policy, the IRBC risks, objectives, activities and the results thereof?</v>
      </c>
      <c r="AY31" t="str">
        <f>Baseline!K19</f>
        <v>Discrimination</v>
      </c>
      <c r="AZ31" t="str">
        <f>Baseline!K20</f>
        <v>Child Labour</v>
      </c>
      <c r="BA31" t="str">
        <f>Baseline!K21</f>
        <v xml:space="preserve">Forced labour </v>
      </c>
      <c r="BB31" t="str">
        <f>Baseline!K22</f>
        <v xml:space="preserve">Living wage </v>
      </c>
      <c r="BC31" t="str">
        <f>Baseline!K23</f>
        <v>Freedom of association</v>
      </c>
      <c r="BD31" t="str">
        <f>Baseline!K24</f>
        <v xml:space="preserve">Safety &amp; Health </v>
      </c>
      <c r="BE31" t="str">
        <f>Baseline!K25</f>
        <v xml:space="preserve">Food security &amp; food quality </v>
      </c>
      <c r="BF31" t="str">
        <f>Baseline!K26</f>
        <v xml:space="preserve">Access to natural resources </v>
      </c>
      <c r="BG31" t="str">
        <f>Baseline!K27</f>
        <v>Pollution</v>
      </c>
      <c r="BH31" t="str">
        <f>Baseline!K28</f>
        <v>Animal welfare</v>
      </c>
    </row>
    <row r="32" spans="1:60" x14ac:dyDescent="0.25">
      <c r="D32">
        <v>1</v>
      </c>
      <c r="E32">
        <v>2</v>
      </c>
      <c r="F32">
        <v>3</v>
      </c>
      <c r="G32">
        <v>4</v>
      </c>
      <c r="H32">
        <v>5</v>
      </c>
      <c r="I32">
        <v>6</v>
      </c>
      <c r="J32">
        <v>7</v>
      </c>
      <c r="K32">
        <v>8</v>
      </c>
      <c r="L32">
        <v>9</v>
      </c>
      <c r="M32">
        <v>10</v>
      </c>
      <c r="N32">
        <v>11</v>
      </c>
      <c r="O32">
        <v>12</v>
      </c>
      <c r="P32">
        <v>13</v>
      </c>
      <c r="Q32">
        <v>14</v>
      </c>
      <c r="R32">
        <v>15</v>
      </c>
      <c r="S32">
        <v>16</v>
      </c>
      <c r="T32">
        <v>17</v>
      </c>
      <c r="U32">
        <v>18</v>
      </c>
      <c r="V32">
        <v>19</v>
      </c>
      <c r="W32">
        <v>20</v>
      </c>
      <c r="X32">
        <v>21</v>
      </c>
      <c r="Y32">
        <v>22</v>
      </c>
      <c r="Z32">
        <v>23</v>
      </c>
      <c r="AA32">
        <v>24</v>
      </c>
      <c r="AB32">
        <v>25</v>
      </c>
      <c r="AC32">
        <v>26</v>
      </c>
      <c r="AD32">
        <v>27</v>
      </c>
      <c r="AE32">
        <v>28</v>
      </c>
      <c r="AF32">
        <v>29</v>
      </c>
      <c r="AG32">
        <v>30</v>
      </c>
      <c r="AH32">
        <v>31</v>
      </c>
      <c r="AI32">
        <v>32</v>
      </c>
      <c r="AJ32">
        <v>33</v>
      </c>
      <c r="AK32">
        <v>34</v>
      </c>
      <c r="AL32">
        <v>35</v>
      </c>
      <c r="AM32">
        <v>36</v>
      </c>
      <c r="AN32">
        <v>37</v>
      </c>
      <c r="AO32">
        <v>38</v>
      </c>
      <c r="AP32">
        <v>39</v>
      </c>
      <c r="AQ32">
        <v>40</v>
      </c>
      <c r="AR32">
        <v>41</v>
      </c>
      <c r="AS32">
        <v>42</v>
      </c>
      <c r="AT32">
        <v>43</v>
      </c>
      <c r="AU32">
        <v>44</v>
      </c>
      <c r="AV32">
        <v>45</v>
      </c>
      <c r="AW32">
        <v>46</v>
      </c>
      <c r="AX32">
        <v>47</v>
      </c>
      <c r="AY32">
        <v>48</v>
      </c>
      <c r="AZ32">
        <v>49</v>
      </c>
      <c r="BA32">
        <v>50</v>
      </c>
      <c r="BB32">
        <v>51</v>
      </c>
      <c r="BC32">
        <v>52</v>
      </c>
      <c r="BD32">
        <v>53</v>
      </c>
      <c r="BE32">
        <v>54</v>
      </c>
      <c r="BF32">
        <v>55</v>
      </c>
      <c r="BG32">
        <v>56</v>
      </c>
      <c r="BH32">
        <v>57</v>
      </c>
    </row>
    <row r="33" spans="1:63" x14ac:dyDescent="0.25">
      <c r="A33" t="s">
        <v>58</v>
      </c>
      <c r="B33" t="s">
        <v>113</v>
      </c>
      <c r="C33" t="s">
        <v>120</v>
      </c>
      <c r="D33" t="str">
        <f t="shared" ref="D33:D39" si="0">C11</f>
        <v>fill in</v>
      </c>
      <c r="E33" t="s">
        <v>128</v>
      </c>
      <c r="F33" t="s">
        <v>128</v>
      </c>
      <c r="G33" t="s">
        <v>128</v>
      </c>
      <c r="H33" t="s">
        <v>128</v>
      </c>
      <c r="I33" t="s">
        <v>128</v>
      </c>
      <c r="J33" t="s">
        <v>128</v>
      </c>
      <c r="K33" t="s">
        <v>128</v>
      </c>
      <c r="L33" t="s">
        <v>128</v>
      </c>
      <c r="M33" t="s">
        <v>128</v>
      </c>
      <c r="N33" t="s">
        <v>128</v>
      </c>
      <c r="O33" t="s">
        <v>128</v>
      </c>
      <c r="P33" t="s">
        <v>128</v>
      </c>
      <c r="Q33" t="s">
        <v>128</v>
      </c>
      <c r="R33" t="s">
        <v>128</v>
      </c>
      <c r="S33" t="s">
        <v>128</v>
      </c>
      <c r="T33" t="s">
        <v>128</v>
      </c>
      <c r="U33" t="s">
        <v>128</v>
      </c>
      <c r="V33" t="s">
        <v>128</v>
      </c>
      <c r="W33" t="s">
        <v>128</v>
      </c>
      <c r="X33" t="s">
        <v>128</v>
      </c>
      <c r="Y33" t="s">
        <v>128</v>
      </c>
      <c r="Z33" t="s">
        <v>128</v>
      </c>
      <c r="AA33" t="s">
        <v>128</v>
      </c>
      <c r="AB33" t="s">
        <v>128</v>
      </c>
      <c r="AC33" t="s">
        <v>128</v>
      </c>
      <c r="AD33" t="s">
        <v>128</v>
      </c>
      <c r="AE33" t="s">
        <v>128</v>
      </c>
      <c r="AF33" t="s">
        <v>128</v>
      </c>
      <c r="AG33" t="s">
        <v>128</v>
      </c>
      <c r="AH33" t="s">
        <v>128</v>
      </c>
      <c r="AI33" t="s">
        <v>128</v>
      </c>
      <c r="AJ33" t="s">
        <v>128</v>
      </c>
      <c r="AK33" t="s">
        <v>128</v>
      </c>
      <c r="AL33" t="s">
        <v>128</v>
      </c>
      <c r="AM33" t="s">
        <v>128</v>
      </c>
      <c r="AN33" t="s">
        <v>128</v>
      </c>
      <c r="AO33" t="s">
        <v>128</v>
      </c>
      <c r="AP33" t="s">
        <v>128</v>
      </c>
      <c r="AQ33" t="s">
        <v>128</v>
      </c>
      <c r="AR33" t="s">
        <v>128</v>
      </c>
      <c r="AS33" t="s">
        <v>128</v>
      </c>
      <c r="AT33" t="s">
        <v>128</v>
      </c>
      <c r="AU33" t="s">
        <v>128</v>
      </c>
      <c r="AV33" t="s">
        <v>128</v>
      </c>
      <c r="AW33" t="s">
        <v>128</v>
      </c>
      <c r="AX33" t="s">
        <v>128</v>
      </c>
      <c r="AY33" t="s">
        <v>128</v>
      </c>
      <c r="AZ33" t="s">
        <v>128</v>
      </c>
      <c r="BA33" t="s">
        <v>128</v>
      </c>
      <c r="BB33" t="s">
        <v>128</v>
      </c>
      <c r="BC33" t="s">
        <v>128</v>
      </c>
      <c r="BD33" t="s">
        <v>128</v>
      </c>
      <c r="BE33" t="s">
        <v>128</v>
      </c>
      <c r="BF33" t="s">
        <v>128</v>
      </c>
      <c r="BG33" t="s">
        <v>128</v>
      </c>
      <c r="BH33" t="s">
        <v>128</v>
      </c>
    </row>
    <row r="34" spans="1:63" x14ac:dyDescent="0.25">
      <c r="A34" t="s">
        <v>69</v>
      </c>
      <c r="B34" t="s">
        <v>114</v>
      </c>
      <c r="C34" t="s">
        <v>121</v>
      </c>
      <c r="D34" t="str">
        <f t="shared" si="0"/>
        <v>yes, entirely</v>
      </c>
      <c r="E34" t="s">
        <v>164</v>
      </c>
      <c r="F34" t="s">
        <v>170</v>
      </c>
      <c r="G34" t="s">
        <v>170</v>
      </c>
      <c r="H34" t="s">
        <v>170</v>
      </c>
      <c r="I34" t="s">
        <v>170</v>
      </c>
      <c r="J34" t="s">
        <v>170</v>
      </c>
      <c r="K34" t="s">
        <v>170</v>
      </c>
      <c r="L34" t="s">
        <v>170</v>
      </c>
      <c r="M34" t="s">
        <v>170</v>
      </c>
      <c r="N34" t="s">
        <v>170</v>
      </c>
      <c r="O34" t="s">
        <v>170</v>
      </c>
      <c r="P34" t="s">
        <v>170</v>
      </c>
      <c r="Q34" t="s">
        <v>170</v>
      </c>
      <c r="R34" t="s">
        <v>170</v>
      </c>
      <c r="S34" t="s">
        <v>170</v>
      </c>
      <c r="T34" t="s">
        <v>170</v>
      </c>
      <c r="U34" t="s">
        <v>170</v>
      </c>
      <c r="V34" t="s">
        <v>170</v>
      </c>
      <c r="W34" t="s">
        <v>170</v>
      </c>
      <c r="X34" t="s">
        <v>170</v>
      </c>
      <c r="Y34" t="s">
        <v>170</v>
      </c>
      <c r="Z34" t="s">
        <v>170</v>
      </c>
      <c r="AA34" t="s">
        <v>170</v>
      </c>
      <c r="AB34" t="s">
        <v>170</v>
      </c>
      <c r="AC34" t="s">
        <v>170</v>
      </c>
      <c r="AD34" t="s">
        <v>170</v>
      </c>
      <c r="AE34" t="s">
        <v>170</v>
      </c>
      <c r="AF34" t="s">
        <v>170</v>
      </c>
      <c r="AG34" t="s">
        <v>170</v>
      </c>
      <c r="AH34" t="s">
        <v>170</v>
      </c>
      <c r="AI34" t="s">
        <v>170</v>
      </c>
      <c r="AJ34" t="s">
        <v>170</v>
      </c>
      <c r="AK34" t="s">
        <v>170</v>
      </c>
      <c r="AL34" t="s">
        <v>170</v>
      </c>
      <c r="AM34" t="s">
        <v>170</v>
      </c>
      <c r="AN34" t="s">
        <v>170</v>
      </c>
      <c r="AO34" t="s">
        <v>170</v>
      </c>
      <c r="AP34" t="s">
        <v>170</v>
      </c>
      <c r="AQ34" t="s">
        <v>170</v>
      </c>
      <c r="AR34" t="s">
        <v>170</v>
      </c>
      <c r="AS34" t="s">
        <v>170</v>
      </c>
      <c r="AT34" t="s">
        <v>170</v>
      </c>
      <c r="AU34" t="s">
        <v>170</v>
      </c>
      <c r="AV34" t="s">
        <v>170</v>
      </c>
      <c r="AW34" t="s">
        <v>170</v>
      </c>
      <c r="AX34" t="s">
        <v>170</v>
      </c>
      <c r="AY34" t="s">
        <v>170</v>
      </c>
      <c r="AZ34" t="s">
        <v>170</v>
      </c>
      <c r="BA34" t="s">
        <v>170</v>
      </c>
      <c r="BB34" t="s">
        <v>170</v>
      </c>
      <c r="BC34" t="s">
        <v>170</v>
      </c>
      <c r="BD34" t="s">
        <v>170</v>
      </c>
      <c r="BE34" t="s">
        <v>170</v>
      </c>
      <c r="BF34" t="s">
        <v>170</v>
      </c>
      <c r="BG34" t="s">
        <v>170</v>
      </c>
      <c r="BH34" t="s">
        <v>170</v>
      </c>
    </row>
    <row r="35" spans="1:63" x14ac:dyDescent="0.25">
      <c r="A35" t="str">
        <f>C13</f>
        <v>yes, is being implemented</v>
      </c>
      <c r="B35" t="s">
        <v>115</v>
      </c>
      <c r="C35" t="s">
        <v>122</v>
      </c>
      <c r="D35" t="str">
        <f t="shared" si="0"/>
        <v>yes, is being implemented</v>
      </c>
      <c r="E35" t="s">
        <v>165</v>
      </c>
      <c r="F35" t="s">
        <v>172</v>
      </c>
      <c r="G35" t="s">
        <v>172</v>
      </c>
      <c r="H35" t="s">
        <v>172</v>
      </c>
      <c r="I35" t="s">
        <v>172</v>
      </c>
      <c r="J35" t="s">
        <v>172</v>
      </c>
      <c r="K35" t="s">
        <v>172</v>
      </c>
      <c r="L35" t="s">
        <v>172</v>
      </c>
      <c r="M35" t="s">
        <v>172</v>
      </c>
      <c r="N35" t="s">
        <v>172</v>
      </c>
      <c r="O35" t="s">
        <v>172</v>
      </c>
      <c r="P35" t="s">
        <v>172</v>
      </c>
      <c r="Q35" t="s">
        <v>172</v>
      </c>
      <c r="R35" t="s">
        <v>172</v>
      </c>
      <c r="S35" t="s">
        <v>172</v>
      </c>
      <c r="T35" t="s">
        <v>172</v>
      </c>
      <c r="U35" t="s">
        <v>172</v>
      </c>
      <c r="V35" t="s">
        <v>172</v>
      </c>
      <c r="W35" t="s">
        <v>172</v>
      </c>
      <c r="X35" t="s">
        <v>172</v>
      </c>
      <c r="Y35" t="s">
        <v>172</v>
      </c>
      <c r="Z35" t="s">
        <v>172</v>
      </c>
      <c r="AA35" t="s">
        <v>172</v>
      </c>
      <c r="AB35" t="s">
        <v>172</v>
      </c>
      <c r="AC35" t="s">
        <v>172</v>
      </c>
      <c r="AD35" t="s">
        <v>172</v>
      </c>
      <c r="AE35" t="s">
        <v>172</v>
      </c>
      <c r="AF35" t="s">
        <v>172</v>
      </c>
      <c r="AG35" t="s">
        <v>172</v>
      </c>
      <c r="AH35" t="s">
        <v>172</v>
      </c>
      <c r="AI35" t="s">
        <v>172</v>
      </c>
      <c r="AJ35" t="s">
        <v>172</v>
      </c>
      <c r="AK35" t="s">
        <v>172</v>
      </c>
      <c r="AL35" t="s">
        <v>172</v>
      </c>
      <c r="AM35" t="s">
        <v>172</v>
      </c>
      <c r="AN35" t="s">
        <v>172</v>
      </c>
      <c r="AO35" t="s">
        <v>172</v>
      </c>
      <c r="AP35" t="s">
        <v>172</v>
      </c>
      <c r="AQ35" t="s">
        <v>172</v>
      </c>
      <c r="AR35" t="s">
        <v>172</v>
      </c>
      <c r="AS35" t="s">
        <v>172</v>
      </c>
      <c r="AT35" t="s">
        <v>172</v>
      </c>
      <c r="AU35" t="s">
        <v>172</v>
      </c>
      <c r="AV35" t="s">
        <v>172</v>
      </c>
      <c r="AW35" t="s">
        <v>172</v>
      </c>
      <c r="AX35" t="s">
        <v>172</v>
      </c>
      <c r="AY35" t="s">
        <v>172</v>
      </c>
      <c r="AZ35" t="s">
        <v>172</v>
      </c>
      <c r="BA35" t="s">
        <v>172</v>
      </c>
      <c r="BB35" t="s">
        <v>172</v>
      </c>
      <c r="BC35" t="s">
        <v>172</v>
      </c>
      <c r="BD35" t="s">
        <v>172</v>
      </c>
      <c r="BE35" t="s">
        <v>172</v>
      </c>
      <c r="BF35" t="s">
        <v>172</v>
      </c>
      <c r="BG35" t="s">
        <v>172</v>
      </c>
      <c r="BH35" t="s">
        <v>172</v>
      </c>
    </row>
    <row r="36" spans="1:63" x14ac:dyDescent="0.25">
      <c r="A36" t="s">
        <v>70</v>
      </c>
      <c r="B36" t="s">
        <v>116</v>
      </c>
      <c r="C36" t="s">
        <v>123</v>
      </c>
      <c r="D36" t="str">
        <f t="shared" si="0"/>
        <v>no not yet</v>
      </c>
      <c r="E36" t="s">
        <v>169</v>
      </c>
      <c r="F36" t="s">
        <v>173</v>
      </c>
      <c r="G36" t="s">
        <v>173</v>
      </c>
      <c r="H36" t="s">
        <v>173</v>
      </c>
      <c r="I36" t="s">
        <v>173</v>
      </c>
      <c r="J36" t="s">
        <v>173</v>
      </c>
      <c r="K36" t="s">
        <v>173</v>
      </c>
      <c r="L36" t="s">
        <v>173</v>
      </c>
      <c r="M36" t="s">
        <v>173</v>
      </c>
      <c r="N36" t="s">
        <v>173</v>
      </c>
      <c r="O36" t="s">
        <v>173</v>
      </c>
      <c r="P36" t="s">
        <v>173</v>
      </c>
      <c r="Q36" t="s">
        <v>173</v>
      </c>
      <c r="R36" t="s">
        <v>173</v>
      </c>
      <c r="S36" t="s">
        <v>173</v>
      </c>
      <c r="T36" t="s">
        <v>173</v>
      </c>
      <c r="U36" t="s">
        <v>173</v>
      </c>
      <c r="V36" t="s">
        <v>173</v>
      </c>
      <c r="W36" t="s">
        <v>173</v>
      </c>
      <c r="X36" t="s">
        <v>173</v>
      </c>
      <c r="Y36" t="s">
        <v>173</v>
      </c>
      <c r="Z36" t="s">
        <v>173</v>
      </c>
      <c r="AA36" t="s">
        <v>173</v>
      </c>
      <c r="AB36" t="s">
        <v>173</v>
      </c>
      <c r="AC36" t="s">
        <v>173</v>
      </c>
      <c r="AD36" t="s">
        <v>173</v>
      </c>
      <c r="AE36" t="s">
        <v>173</v>
      </c>
      <c r="AF36" t="s">
        <v>173</v>
      </c>
      <c r="AG36" t="s">
        <v>173</v>
      </c>
      <c r="AH36" t="s">
        <v>173</v>
      </c>
      <c r="AI36" t="s">
        <v>173</v>
      </c>
      <c r="AJ36" t="s">
        <v>173</v>
      </c>
      <c r="AK36" t="s">
        <v>173</v>
      </c>
      <c r="AL36" t="s">
        <v>173</v>
      </c>
      <c r="AM36" t="s">
        <v>173</v>
      </c>
      <c r="AN36" t="s">
        <v>173</v>
      </c>
      <c r="AO36" t="s">
        <v>173</v>
      </c>
      <c r="AP36" t="s">
        <v>173</v>
      </c>
      <c r="AQ36" t="s">
        <v>173</v>
      </c>
      <c r="AR36" t="s">
        <v>173</v>
      </c>
      <c r="AS36" t="s">
        <v>173</v>
      </c>
      <c r="AT36" t="s">
        <v>173</v>
      </c>
      <c r="AU36" t="s">
        <v>173</v>
      </c>
      <c r="AV36" t="s">
        <v>173</v>
      </c>
      <c r="AW36" t="s">
        <v>173</v>
      </c>
      <c r="AX36" t="s">
        <v>173</v>
      </c>
      <c r="AY36" t="s">
        <v>173</v>
      </c>
      <c r="AZ36" t="s">
        <v>173</v>
      </c>
      <c r="BA36" t="s">
        <v>173</v>
      </c>
      <c r="BB36" t="s">
        <v>173</v>
      </c>
      <c r="BC36" t="s">
        <v>173</v>
      </c>
      <c r="BD36" t="s">
        <v>173</v>
      </c>
      <c r="BE36" t="s">
        <v>173</v>
      </c>
      <c r="BF36" t="s">
        <v>173</v>
      </c>
      <c r="BG36" t="s">
        <v>173</v>
      </c>
      <c r="BH36" t="s">
        <v>173</v>
      </c>
    </row>
    <row r="37" spans="1:63" x14ac:dyDescent="0.25">
      <c r="A37" t="s">
        <v>71</v>
      </c>
      <c r="B37" t="s">
        <v>117</v>
      </c>
      <c r="C37" t="s">
        <v>124</v>
      </c>
      <c r="D37" t="str">
        <f t="shared" si="0"/>
        <v>no, not at all</v>
      </c>
      <c r="E37" t="s">
        <v>166</v>
      </c>
      <c r="F37" t="s">
        <v>171</v>
      </c>
      <c r="G37" t="s">
        <v>171</v>
      </c>
      <c r="H37" t="s">
        <v>171</v>
      </c>
      <c r="I37" t="s">
        <v>171</v>
      </c>
      <c r="J37" t="s">
        <v>171</v>
      </c>
      <c r="K37" t="s">
        <v>171</v>
      </c>
      <c r="L37" t="s">
        <v>171</v>
      </c>
      <c r="M37" t="s">
        <v>171</v>
      </c>
      <c r="N37" t="s">
        <v>171</v>
      </c>
      <c r="O37" t="s">
        <v>171</v>
      </c>
      <c r="P37" t="s">
        <v>171</v>
      </c>
      <c r="Q37" t="s">
        <v>171</v>
      </c>
      <c r="R37" t="s">
        <v>171</v>
      </c>
      <c r="S37" t="s">
        <v>171</v>
      </c>
      <c r="T37" t="s">
        <v>171</v>
      </c>
      <c r="U37" t="s">
        <v>171</v>
      </c>
      <c r="V37" t="s">
        <v>171</v>
      </c>
      <c r="W37" t="s">
        <v>171</v>
      </c>
      <c r="X37" t="s">
        <v>171</v>
      </c>
      <c r="Y37" t="s">
        <v>171</v>
      </c>
      <c r="Z37" t="s">
        <v>171</v>
      </c>
      <c r="AA37" t="s">
        <v>171</v>
      </c>
      <c r="AB37" t="s">
        <v>171</v>
      </c>
      <c r="AC37" t="s">
        <v>171</v>
      </c>
      <c r="AD37" t="s">
        <v>171</v>
      </c>
      <c r="AE37" t="s">
        <v>171</v>
      </c>
      <c r="AF37" t="s">
        <v>171</v>
      </c>
      <c r="AG37" t="s">
        <v>171</v>
      </c>
      <c r="AH37" t="s">
        <v>171</v>
      </c>
      <c r="AI37" t="s">
        <v>171</v>
      </c>
      <c r="AJ37" t="s">
        <v>171</v>
      </c>
      <c r="AK37" t="s">
        <v>171</v>
      </c>
      <c r="AL37" t="s">
        <v>171</v>
      </c>
      <c r="AM37" t="s">
        <v>171</v>
      </c>
      <c r="AN37" t="s">
        <v>171</v>
      </c>
      <c r="AO37" t="s">
        <v>171</v>
      </c>
      <c r="AP37" t="s">
        <v>171</v>
      </c>
      <c r="AQ37" t="s">
        <v>171</v>
      </c>
      <c r="AR37" t="s">
        <v>171</v>
      </c>
      <c r="AS37" t="s">
        <v>171</v>
      </c>
      <c r="AT37" t="s">
        <v>171</v>
      </c>
      <c r="AU37" t="s">
        <v>171</v>
      </c>
      <c r="AV37" t="s">
        <v>171</v>
      </c>
      <c r="AW37" t="s">
        <v>171</v>
      </c>
      <c r="AX37" t="s">
        <v>171</v>
      </c>
      <c r="AY37" t="s">
        <v>171</v>
      </c>
      <c r="AZ37" t="s">
        <v>171</v>
      </c>
      <c r="BA37" t="s">
        <v>171</v>
      </c>
      <c r="BB37" t="s">
        <v>171</v>
      </c>
      <c r="BC37" t="s">
        <v>171</v>
      </c>
      <c r="BD37" t="s">
        <v>171</v>
      </c>
      <c r="BE37" t="s">
        <v>171</v>
      </c>
      <c r="BF37" t="s">
        <v>171</v>
      </c>
      <c r="BG37" t="s">
        <v>171</v>
      </c>
      <c r="BH37" t="s">
        <v>171</v>
      </c>
    </row>
    <row r="38" spans="1:63" x14ac:dyDescent="0.25">
      <c r="A38" t="s">
        <v>61</v>
      </c>
      <c r="B38" t="s">
        <v>118</v>
      </c>
      <c r="C38" t="s">
        <v>125</v>
      </c>
      <c r="D38" t="str">
        <f t="shared" si="0"/>
        <v>unknown</v>
      </c>
      <c r="E38" t="s">
        <v>167</v>
      </c>
      <c r="F38" t="s">
        <v>167</v>
      </c>
      <c r="G38" t="s">
        <v>167</v>
      </c>
      <c r="H38" t="s">
        <v>167</v>
      </c>
      <c r="I38" t="s">
        <v>167</v>
      </c>
      <c r="J38" t="s">
        <v>167</v>
      </c>
      <c r="K38" t="s">
        <v>167</v>
      </c>
      <c r="L38" t="s">
        <v>167</v>
      </c>
      <c r="M38" t="s">
        <v>167</v>
      </c>
      <c r="N38" t="s">
        <v>167</v>
      </c>
      <c r="O38" t="s">
        <v>167</v>
      </c>
      <c r="P38" t="s">
        <v>167</v>
      </c>
      <c r="Q38" t="s">
        <v>167</v>
      </c>
      <c r="R38" t="s">
        <v>167</v>
      </c>
      <c r="S38" t="s">
        <v>167</v>
      </c>
      <c r="T38" t="s">
        <v>167</v>
      </c>
      <c r="U38" t="s">
        <v>167</v>
      </c>
      <c r="V38" t="s">
        <v>167</v>
      </c>
      <c r="W38" t="s">
        <v>167</v>
      </c>
      <c r="X38" t="s">
        <v>167</v>
      </c>
      <c r="Y38" t="s">
        <v>167</v>
      </c>
      <c r="Z38" t="s">
        <v>167</v>
      </c>
      <c r="AA38" t="s">
        <v>167</v>
      </c>
      <c r="AB38" t="s">
        <v>167</v>
      </c>
      <c r="AC38" t="s">
        <v>167</v>
      </c>
      <c r="AD38" t="s">
        <v>167</v>
      </c>
      <c r="AE38" t="s">
        <v>167</v>
      </c>
      <c r="AF38" t="s">
        <v>167</v>
      </c>
      <c r="AG38" t="s">
        <v>167</v>
      </c>
      <c r="AH38" t="s">
        <v>167</v>
      </c>
      <c r="AI38" t="s">
        <v>167</v>
      </c>
      <c r="AJ38" t="s">
        <v>167</v>
      </c>
      <c r="AK38" t="s">
        <v>167</v>
      </c>
      <c r="AL38" t="s">
        <v>167</v>
      </c>
      <c r="AM38" t="s">
        <v>167</v>
      </c>
      <c r="AN38" t="s">
        <v>167</v>
      </c>
      <c r="AO38" t="s">
        <v>167</v>
      </c>
      <c r="AP38" t="s">
        <v>167</v>
      </c>
      <c r="AQ38" t="s">
        <v>167</v>
      </c>
      <c r="AR38" t="s">
        <v>167</v>
      </c>
      <c r="AS38" t="s">
        <v>167</v>
      </c>
      <c r="AT38" t="s">
        <v>167</v>
      </c>
      <c r="AU38" t="s">
        <v>167</v>
      </c>
      <c r="AV38" t="s">
        <v>167</v>
      </c>
      <c r="AW38" t="s">
        <v>167</v>
      </c>
      <c r="AX38" t="s">
        <v>167</v>
      </c>
      <c r="AY38" t="s">
        <v>167</v>
      </c>
      <c r="AZ38" t="s">
        <v>167</v>
      </c>
      <c r="BA38" t="s">
        <v>167</v>
      </c>
      <c r="BB38" t="s">
        <v>167</v>
      </c>
      <c r="BC38" t="s">
        <v>167</v>
      </c>
      <c r="BD38" t="s">
        <v>167</v>
      </c>
      <c r="BE38" t="s">
        <v>167</v>
      </c>
      <c r="BF38" t="s">
        <v>167</v>
      </c>
      <c r="BG38" t="s">
        <v>167</v>
      </c>
      <c r="BH38" t="s">
        <v>167</v>
      </c>
    </row>
    <row r="39" spans="1:63" x14ac:dyDescent="0.25">
      <c r="A39" t="s">
        <v>72</v>
      </c>
      <c r="B39" t="s">
        <v>119</v>
      </c>
      <c r="C39" t="s">
        <v>126</v>
      </c>
      <c r="D39" t="str">
        <f t="shared" si="0"/>
        <v>n/a</v>
      </c>
      <c r="E39" t="s">
        <v>168</v>
      </c>
      <c r="F39" t="s">
        <v>168</v>
      </c>
      <c r="G39" t="s">
        <v>168</v>
      </c>
      <c r="H39" t="s">
        <v>168</v>
      </c>
      <c r="I39" t="s">
        <v>168</v>
      </c>
      <c r="J39" t="s">
        <v>168</v>
      </c>
      <c r="K39" t="s">
        <v>168</v>
      </c>
      <c r="L39" t="s">
        <v>168</v>
      </c>
      <c r="M39" t="s">
        <v>168</v>
      </c>
      <c r="N39" t="s">
        <v>168</v>
      </c>
      <c r="O39" t="s">
        <v>168</v>
      </c>
      <c r="P39" t="s">
        <v>168</v>
      </c>
      <c r="Q39" t="s">
        <v>168</v>
      </c>
      <c r="R39" t="s">
        <v>168</v>
      </c>
      <c r="S39" t="s">
        <v>168</v>
      </c>
      <c r="T39" t="s">
        <v>168</v>
      </c>
      <c r="U39" t="s">
        <v>168</v>
      </c>
      <c r="V39" t="s">
        <v>168</v>
      </c>
      <c r="W39" t="s">
        <v>168</v>
      </c>
      <c r="X39" t="s">
        <v>168</v>
      </c>
      <c r="Y39" t="s">
        <v>168</v>
      </c>
      <c r="Z39" t="s">
        <v>168</v>
      </c>
      <c r="AA39" t="s">
        <v>168</v>
      </c>
      <c r="AB39" t="s">
        <v>168</v>
      </c>
      <c r="AC39" t="s">
        <v>168</v>
      </c>
      <c r="AD39" t="s">
        <v>168</v>
      </c>
      <c r="AE39" t="s">
        <v>168</v>
      </c>
      <c r="AF39" t="s">
        <v>168</v>
      </c>
      <c r="AG39" t="s">
        <v>168</v>
      </c>
      <c r="AH39" t="s">
        <v>168</v>
      </c>
      <c r="AI39" t="s">
        <v>168</v>
      </c>
      <c r="AJ39" t="s">
        <v>168</v>
      </c>
      <c r="AK39" t="s">
        <v>168</v>
      </c>
      <c r="AL39" t="s">
        <v>168</v>
      </c>
      <c r="AM39" t="s">
        <v>168</v>
      </c>
      <c r="AN39" t="s">
        <v>168</v>
      </c>
      <c r="AO39" t="s">
        <v>168</v>
      </c>
      <c r="AP39" t="s">
        <v>168</v>
      </c>
      <c r="AQ39" t="s">
        <v>168</v>
      </c>
      <c r="AR39" t="s">
        <v>168</v>
      </c>
      <c r="AS39" t="s">
        <v>168</v>
      </c>
      <c r="AT39" t="s">
        <v>168</v>
      </c>
      <c r="AU39" t="s">
        <v>168</v>
      </c>
      <c r="AV39" t="s">
        <v>168</v>
      </c>
      <c r="AW39" t="s">
        <v>168</v>
      </c>
      <c r="AX39" t="s">
        <v>168</v>
      </c>
      <c r="AY39" t="s">
        <v>168</v>
      </c>
      <c r="AZ39" t="s">
        <v>168</v>
      </c>
      <c r="BA39" t="s">
        <v>168</v>
      </c>
      <c r="BB39" t="s">
        <v>168</v>
      </c>
      <c r="BC39" t="s">
        <v>168</v>
      </c>
      <c r="BD39" t="s">
        <v>168</v>
      </c>
      <c r="BE39" t="s">
        <v>168</v>
      </c>
      <c r="BF39" t="s">
        <v>168</v>
      </c>
      <c r="BG39" t="s">
        <v>168</v>
      </c>
      <c r="BH39" t="s">
        <v>168</v>
      </c>
    </row>
    <row r="41" spans="1:63" x14ac:dyDescent="0.25">
      <c r="B41" s="68" t="s">
        <v>178</v>
      </c>
      <c r="C41" s="69"/>
      <c r="D41" s="69"/>
      <c r="E41" s="69">
        <v>2</v>
      </c>
      <c r="F41" s="69" t="s">
        <v>0</v>
      </c>
      <c r="G41" s="69"/>
      <c r="H41" s="69"/>
      <c r="I41" s="69"/>
      <c r="J41" s="69"/>
      <c r="K41" s="69"/>
      <c r="L41" s="69"/>
      <c r="M41" s="69"/>
      <c r="N41" s="69"/>
      <c r="O41" s="69"/>
      <c r="P41" s="69"/>
      <c r="Q41" s="69"/>
      <c r="R41" s="69"/>
      <c r="S41" s="69"/>
      <c r="T41" s="69"/>
      <c r="U41" s="69"/>
      <c r="V41" s="69"/>
      <c r="W41" s="69"/>
      <c r="X41" s="69">
        <v>18</v>
      </c>
      <c r="Y41" s="69" t="s">
        <v>3</v>
      </c>
      <c r="Z41" s="69"/>
      <c r="AA41" s="69"/>
      <c r="AB41" s="69"/>
      <c r="AC41" s="69"/>
      <c r="AD41" s="69"/>
      <c r="AE41" s="69"/>
      <c r="AF41" s="69"/>
      <c r="AG41" s="69"/>
      <c r="AH41" s="69"/>
      <c r="AI41" s="69"/>
      <c r="AJ41" s="69"/>
      <c r="AK41" s="69"/>
      <c r="AL41" s="69"/>
      <c r="AM41" s="69"/>
      <c r="AN41" s="69" t="s">
        <v>158</v>
      </c>
      <c r="AO41" s="69"/>
      <c r="AP41" s="69"/>
      <c r="AQ41" s="69"/>
      <c r="AR41" s="69"/>
      <c r="AS41" s="69">
        <v>39</v>
      </c>
      <c r="AT41" s="69"/>
      <c r="AU41" s="69" t="s">
        <v>40</v>
      </c>
      <c r="AV41" s="69"/>
      <c r="AW41" s="69"/>
      <c r="AX41" s="69"/>
      <c r="AY41" s="69"/>
      <c r="AZ41" s="69"/>
      <c r="BA41" s="69"/>
      <c r="BB41" s="69"/>
      <c r="BC41" s="69"/>
      <c r="BD41" s="69"/>
      <c r="BE41" s="69"/>
      <c r="BF41" s="69"/>
      <c r="BG41" s="69"/>
      <c r="BH41" s="69"/>
      <c r="BI41" s="69"/>
      <c r="BJ41" s="69"/>
      <c r="BK41" s="70"/>
    </row>
    <row r="42" spans="1:63" x14ac:dyDescent="0.25">
      <c r="B42" s="71" t="s">
        <v>129</v>
      </c>
      <c r="C42" s="67"/>
      <c r="D42" s="67"/>
      <c r="E42" s="67">
        <v>3</v>
      </c>
      <c r="F42" s="67"/>
      <c r="G42" s="67" t="s">
        <v>12</v>
      </c>
      <c r="H42" s="67"/>
      <c r="I42" s="67"/>
      <c r="J42" s="67"/>
      <c r="K42" s="67"/>
      <c r="L42" s="67"/>
      <c r="M42" s="67"/>
      <c r="N42" s="67"/>
      <c r="O42" s="67"/>
      <c r="P42" s="67"/>
      <c r="Q42" s="67"/>
      <c r="R42" s="67"/>
      <c r="S42" s="67" t="s">
        <v>142</v>
      </c>
      <c r="T42" s="67"/>
      <c r="U42" s="67"/>
      <c r="V42" s="67"/>
      <c r="W42" s="67"/>
      <c r="X42" s="67">
        <v>19</v>
      </c>
      <c r="Y42" s="67"/>
      <c r="Z42" s="67" t="s">
        <v>25</v>
      </c>
      <c r="AA42" s="67"/>
      <c r="AB42" s="67"/>
      <c r="AC42" s="67"/>
      <c r="AD42" s="67"/>
      <c r="AE42" s="67"/>
      <c r="AF42" s="67"/>
      <c r="AG42" s="67"/>
      <c r="AH42" s="67"/>
      <c r="AI42" s="67"/>
      <c r="AJ42" s="67"/>
      <c r="AK42" s="67"/>
      <c r="AL42" s="67"/>
      <c r="AM42" s="67"/>
      <c r="AN42" s="67" t="s">
        <v>159</v>
      </c>
      <c r="AO42" s="67"/>
      <c r="AP42" s="67"/>
      <c r="AQ42" s="67"/>
      <c r="AR42" s="67"/>
      <c r="AS42" s="67">
        <v>40</v>
      </c>
      <c r="AT42" s="67"/>
      <c r="AU42" s="67" t="s">
        <v>41</v>
      </c>
      <c r="AV42" s="67"/>
      <c r="AW42" s="67"/>
      <c r="AX42" s="67"/>
      <c r="AY42" s="67"/>
      <c r="AZ42" s="67"/>
      <c r="BA42" s="67"/>
      <c r="BB42" s="67"/>
      <c r="BC42" s="67"/>
      <c r="BD42" s="67"/>
      <c r="BE42" s="67"/>
      <c r="BF42" s="67"/>
      <c r="BG42" s="67"/>
      <c r="BH42" s="67"/>
      <c r="BI42" s="67"/>
      <c r="BJ42" s="67"/>
      <c r="BK42" s="72"/>
    </row>
    <row r="43" spans="1:63" x14ac:dyDescent="0.25">
      <c r="B43" s="71" t="s">
        <v>130</v>
      </c>
      <c r="C43" s="67"/>
      <c r="D43" s="67"/>
      <c r="E43" s="67">
        <v>4</v>
      </c>
      <c r="F43" s="67"/>
      <c r="G43" s="67" t="s">
        <v>13</v>
      </c>
      <c r="H43" s="67"/>
      <c r="I43" s="67"/>
      <c r="J43" s="67"/>
      <c r="K43" s="67"/>
      <c r="L43" s="67"/>
      <c r="M43" s="67"/>
      <c r="N43" s="67"/>
      <c r="O43" s="67"/>
      <c r="P43" s="67"/>
      <c r="Q43" s="67"/>
      <c r="R43" s="67"/>
      <c r="S43" s="67" t="s">
        <v>143</v>
      </c>
      <c r="T43" s="67"/>
      <c r="U43" s="67"/>
      <c r="V43" s="67"/>
      <c r="W43" s="67"/>
      <c r="X43" s="67">
        <v>20</v>
      </c>
      <c r="Y43" s="67"/>
      <c r="Z43" s="67" t="s">
        <v>26</v>
      </c>
      <c r="AA43" s="67"/>
      <c r="AB43" s="67"/>
      <c r="AC43" s="67"/>
      <c r="AD43" s="67"/>
      <c r="AE43" s="67"/>
      <c r="AF43" s="67"/>
      <c r="AG43" s="67"/>
      <c r="AH43" s="67"/>
      <c r="AI43" s="67"/>
      <c r="AJ43" s="67"/>
      <c r="AK43" s="67"/>
      <c r="AL43" s="67"/>
      <c r="AM43" s="67"/>
      <c r="AN43" s="67"/>
      <c r="AO43" s="67"/>
      <c r="AP43" s="67"/>
      <c r="AQ43" s="67"/>
      <c r="AR43" s="67"/>
      <c r="AS43" s="67">
        <v>41</v>
      </c>
      <c r="AT43" s="67" t="s">
        <v>8</v>
      </c>
      <c r="AU43" s="67"/>
      <c r="AV43" s="67"/>
      <c r="AW43" s="67"/>
      <c r="AX43" s="67"/>
      <c r="AY43" s="67"/>
      <c r="AZ43" s="67"/>
      <c r="BA43" s="67"/>
      <c r="BB43" s="67"/>
      <c r="BC43" s="67"/>
      <c r="BD43" s="67"/>
      <c r="BE43" s="67"/>
      <c r="BF43" s="67"/>
      <c r="BG43" s="67"/>
      <c r="BH43" s="67"/>
      <c r="BI43" s="67"/>
      <c r="BJ43" s="67"/>
      <c r="BK43" s="72"/>
    </row>
    <row r="44" spans="1:63" x14ac:dyDescent="0.25">
      <c r="B44" s="71"/>
      <c r="C44" s="67"/>
      <c r="D44" s="67"/>
      <c r="E44" s="67">
        <v>5</v>
      </c>
      <c r="F44" s="67" t="s">
        <v>1</v>
      </c>
      <c r="G44" s="67"/>
      <c r="H44" s="67"/>
      <c r="I44" s="67"/>
      <c r="J44" s="67"/>
      <c r="K44" s="67"/>
      <c r="L44" s="67"/>
      <c r="M44" s="67"/>
      <c r="N44" s="67"/>
      <c r="O44" s="67"/>
      <c r="P44" s="67"/>
      <c r="Q44" s="67"/>
      <c r="R44" s="67"/>
      <c r="S44" s="67" t="s">
        <v>144</v>
      </c>
      <c r="T44" s="67"/>
      <c r="U44" s="67"/>
      <c r="V44" s="67"/>
      <c r="W44" s="67"/>
      <c r="X44" s="67">
        <v>21</v>
      </c>
      <c r="Y44" s="67"/>
      <c r="Z44" s="67" t="s">
        <v>27</v>
      </c>
      <c r="AA44" s="67"/>
      <c r="AB44" s="67"/>
      <c r="AC44" s="67"/>
      <c r="AD44" s="67"/>
      <c r="AE44" s="67"/>
      <c r="AF44" s="67"/>
      <c r="AG44" s="67"/>
      <c r="AH44" s="67"/>
      <c r="AI44" s="67"/>
      <c r="AJ44" s="67"/>
      <c r="AK44" s="67"/>
      <c r="AL44" s="67"/>
      <c r="AM44" s="67"/>
      <c r="AN44" s="67" t="s">
        <v>160</v>
      </c>
      <c r="AO44" s="67"/>
      <c r="AP44" s="67"/>
      <c r="AQ44" s="67"/>
      <c r="AR44" s="67"/>
      <c r="AS44" s="67">
        <v>42</v>
      </c>
      <c r="AT44" s="67"/>
      <c r="AU44" s="67" t="s">
        <v>42</v>
      </c>
      <c r="AV44" s="67"/>
      <c r="AW44" s="67"/>
      <c r="AX44" s="67"/>
      <c r="AY44" s="67"/>
      <c r="AZ44" s="67"/>
      <c r="BA44" s="67"/>
      <c r="BB44" s="67"/>
      <c r="BC44" s="67"/>
      <c r="BD44" s="67"/>
      <c r="BE44" s="67"/>
      <c r="BF44" s="67"/>
      <c r="BG44" s="67"/>
      <c r="BH44" s="67"/>
      <c r="BI44" s="67"/>
      <c r="BJ44" s="67"/>
      <c r="BK44" s="72"/>
    </row>
    <row r="45" spans="1:63" x14ac:dyDescent="0.25">
      <c r="B45" s="71" t="s">
        <v>131</v>
      </c>
      <c r="C45" s="67"/>
      <c r="D45" s="67"/>
      <c r="E45" s="67">
        <v>6</v>
      </c>
      <c r="F45" s="67"/>
      <c r="G45" s="67" t="s">
        <v>14</v>
      </c>
      <c r="H45" s="67"/>
      <c r="I45" s="67"/>
      <c r="J45" s="67"/>
      <c r="K45" s="67"/>
      <c r="L45" s="67"/>
      <c r="M45" s="67"/>
      <c r="N45" s="67"/>
      <c r="O45" s="67"/>
      <c r="P45" s="67"/>
      <c r="Q45" s="67"/>
      <c r="R45" s="67"/>
      <c r="S45" s="67" t="s">
        <v>145</v>
      </c>
      <c r="T45" s="67"/>
      <c r="U45" s="67"/>
      <c r="V45" s="67"/>
      <c r="W45" s="67"/>
      <c r="X45" s="67">
        <v>22</v>
      </c>
      <c r="Y45" s="67"/>
      <c r="Z45" s="67" t="s">
        <v>28</v>
      </c>
      <c r="AA45" s="67"/>
      <c r="AB45" s="67"/>
      <c r="AC45" s="67"/>
      <c r="AD45" s="67"/>
      <c r="AE45" s="67"/>
      <c r="AF45" s="67"/>
      <c r="AG45" s="67"/>
      <c r="AH45" s="67"/>
      <c r="AI45" s="67"/>
      <c r="AJ45" s="67"/>
      <c r="AK45" s="67"/>
      <c r="AL45" s="67"/>
      <c r="AM45" s="67"/>
      <c r="AN45" s="67" t="s">
        <v>161</v>
      </c>
      <c r="AO45" s="67"/>
      <c r="AP45" s="67"/>
      <c r="AQ45" s="67"/>
      <c r="AR45" s="67"/>
      <c r="AS45" s="67">
        <v>43</v>
      </c>
      <c r="AT45" s="67"/>
      <c r="AU45" s="67" t="s">
        <v>43</v>
      </c>
      <c r="AV45" s="67"/>
      <c r="AW45" s="67"/>
      <c r="AX45" s="67"/>
      <c r="AY45" s="67"/>
      <c r="AZ45" s="67"/>
      <c r="BA45" s="67"/>
      <c r="BB45" s="67"/>
      <c r="BC45" s="67"/>
      <c r="BD45" s="67"/>
      <c r="BE45" s="67"/>
      <c r="BF45" s="67"/>
      <c r="BG45" s="67"/>
      <c r="BH45" s="67"/>
      <c r="BI45" s="67"/>
      <c r="BJ45" s="67"/>
      <c r="BK45" s="72"/>
    </row>
    <row r="46" spans="1:63" x14ac:dyDescent="0.25">
      <c r="B46" s="71" t="s">
        <v>132</v>
      </c>
      <c r="C46" s="67"/>
      <c r="D46" s="67"/>
      <c r="E46" s="67">
        <v>7</v>
      </c>
      <c r="F46" s="67"/>
      <c r="G46" s="67" t="s">
        <v>15</v>
      </c>
      <c r="H46" s="67"/>
      <c r="I46" s="67"/>
      <c r="J46" s="67"/>
      <c r="K46" s="67"/>
      <c r="L46" s="67"/>
      <c r="M46" s="67"/>
      <c r="N46" s="67"/>
      <c r="O46" s="67"/>
      <c r="P46" s="67"/>
      <c r="Q46" s="67"/>
      <c r="R46" s="67"/>
      <c r="S46" s="67" t="s">
        <v>146</v>
      </c>
      <c r="T46" s="67"/>
      <c r="U46" s="67"/>
      <c r="V46" s="67"/>
      <c r="W46" s="67"/>
      <c r="X46" s="67">
        <v>23</v>
      </c>
      <c r="Y46" s="67"/>
      <c r="Z46" s="67" t="s">
        <v>29</v>
      </c>
      <c r="AA46" s="67"/>
      <c r="AB46" s="67"/>
      <c r="AC46" s="67"/>
      <c r="AD46" s="67"/>
      <c r="AE46" s="67"/>
      <c r="AF46" s="67"/>
      <c r="AG46" s="67"/>
      <c r="AH46" s="67"/>
      <c r="AI46" s="67"/>
      <c r="AJ46" s="67"/>
      <c r="AK46" s="67"/>
      <c r="AL46" s="67"/>
      <c r="AM46" s="67"/>
      <c r="AN46" s="67"/>
      <c r="AO46" s="67"/>
      <c r="AP46" s="67"/>
      <c r="AQ46" s="67"/>
      <c r="AR46" s="67"/>
      <c r="AS46" s="67">
        <v>44</v>
      </c>
      <c r="AT46" s="67" t="s">
        <v>9</v>
      </c>
      <c r="AU46" s="67"/>
      <c r="AV46" s="67"/>
      <c r="AW46" s="67"/>
      <c r="AX46" s="67"/>
      <c r="AY46" s="67"/>
      <c r="AZ46" s="67"/>
      <c r="BA46" s="67"/>
      <c r="BB46" s="67"/>
      <c r="BC46" s="67"/>
      <c r="BD46" s="67"/>
      <c r="BE46" s="67"/>
      <c r="BF46" s="67"/>
      <c r="BG46" s="67"/>
      <c r="BH46" s="67"/>
      <c r="BI46" s="67"/>
      <c r="BJ46" s="67"/>
      <c r="BK46" s="72"/>
    </row>
    <row r="47" spans="1:63" x14ac:dyDescent="0.25">
      <c r="B47" s="71" t="s">
        <v>133</v>
      </c>
      <c r="C47" s="67"/>
      <c r="D47" s="67"/>
      <c r="E47" s="67">
        <v>8</v>
      </c>
      <c r="F47" s="67"/>
      <c r="G47" s="67" t="s">
        <v>16</v>
      </c>
      <c r="H47" s="67"/>
      <c r="I47" s="67"/>
      <c r="J47" s="67"/>
      <c r="K47" s="67"/>
      <c r="L47" s="67"/>
      <c r="M47" s="67"/>
      <c r="N47" s="67"/>
      <c r="O47" s="67"/>
      <c r="P47" s="67"/>
      <c r="Q47" s="67"/>
      <c r="R47" s="67"/>
      <c r="S47" s="67"/>
      <c r="T47" s="67"/>
      <c r="U47" s="67"/>
      <c r="V47" s="67"/>
      <c r="W47" s="67"/>
      <c r="X47" s="67">
        <v>24</v>
      </c>
      <c r="Y47" s="67" t="s">
        <v>4</v>
      </c>
      <c r="Z47" s="67"/>
      <c r="AA47" s="67"/>
      <c r="AB47" s="67"/>
      <c r="AC47" s="67"/>
      <c r="AD47" s="67"/>
      <c r="AE47" s="67"/>
      <c r="AF47" s="67"/>
      <c r="AG47" s="67"/>
      <c r="AH47" s="67"/>
      <c r="AI47" s="67"/>
      <c r="AJ47" s="67"/>
      <c r="AK47" s="67"/>
      <c r="AL47" s="67"/>
      <c r="AM47" s="67"/>
      <c r="AN47" s="67" t="s">
        <v>162</v>
      </c>
      <c r="AO47" s="67"/>
      <c r="AP47" s="67"/>
      <c r="AQ47" s="67"/>
      <c r="AR47" s="67"/>
      <c r="AS47" s="67">
        <v>45</v>
      </c>
      <c r="AT47" s="67"/>
      <c r="AU47" s="67" t="s">
        <v>44</v>
      </c>
      <c r="AV47" s="67"/>
      <c r="AW47" s="67"/>
      <c r="AX47" s="67"/>
      <c r="AY47" s="67"/>
      <c r="AZ47" s="67"/>
      <c r="BA47" s="67"/>
      <c r="BB47" s="67"/>
      <c r="BC47" s="67"/>
      <c r="BD47" s="67"/>
      <c r="BE47" s="67"/>
      <c r="BF47" s="67"/>
      <c r="BG47" s="67"/>
      <c r="BH47" s="67"/>
      <c r="BI47" s="67"/>
      <c r="BJ47" s="67"/>
      <c r="BK47" s="72"/>
    </row>
    <row r="48" spans="1:63" x14ac:dyDescent="0.25">
      <c r="B48" s="71" t="s">
        <v>134</v>
      </c>
      <c r="C48" s="67"/>
      <c r="D48" s="67"/>
      <c r="E48" s="67">
        <v>9</v>
      </c>
      <c r="F48" s="67"/>
      <c r="G48" s="67" t="s">
        <v>17</v>
      </c>
      <c r="H48" s="67"/>
      <c r="I48" s="67"/>
      <c r="J48" s="67"/>
      <c r="K48" s="67"/>
      <c r="L48" s="67"/>
      <c r="M48" s="67"/>
      <c r="N48" s="67"/>
      <c r="O48" s="67"/>
      <c r="P48" s="67"/>
      <c r="Q48" s="67"/>
      <c r="R48" s="67"/>
      <c r="S48" s="67" t="s">
        <v>147</v>
      </c>
      <c r="T48" s="67"/>
      <c r="U48" s="67"/>
      <c r="V48" s="67"/>
      <c r="W48" s="67"/>
      <c r="X48" s="67">
        <v>25</v>
      </c>
      <c r="Y48" s="67"/>
      <c r="Z48" s="67" t="s">
        <v>30</v>
      </c>
      <c r="AA48" s="67"/>
      <c r="AB48" s="67"/>
      <c r="AC48" s="67"/>
      <c r="AD48" s="67"/>
      <c r="AE48" s="67"/>
      <c r="AF48" s="67"/>
      <c r="AG48" s="67"/>
      <c r="AH48" s="67"/>
      <c r="AI48" s="67"/>
      <c r="AJ48" s="67"/>
      <c r="AK48" s="67"/>
      <c r="AL48" s="67"/>
      <c r="AM48" s="67"/>
      <c r="AN48" s="67" t="s">
        <v>162</v>
      </c>
      <c r="AO48" s="67"/>
      <c r="AP48" s="67"/>
      <c r="AQ48" s="67"/>
      <c r="AR48" s="67"/>
      <c r="AS48" s="67">
        <v>46</v>
      </c>
      <c r="AT48" s="67"/>
      <c r="AU48" s="67" t="s">
        <v>45</v>
      </c>
      <c r="AV48" s="67"/>
      <c r="AW48" s="67"/>
      <c r="AX48" s="67"/>
      <c r="AY48" s="67"/>
      <c r="AZ48" s="67"/>
      <c r="BA48" s="67"/>
      <c r="BB48" s="67"/>
      <c r="BC48" s="67"/>
      <c r="BD48" s="67"/>
      <c r="BE48" s="67"/>
      <c r="BF48" s="67"/>
      <c r="BG48" s="67"/>
      <c r="BH48" s="67"/>
      <c r="BI48" s="67"/>
      <c r="BJ48" s="67"/>
      <c r="BK48" s="72"/>
    </row>
    <row r="49" spans="2:63" x14ac:dyDescent="0.25">
      <c r="B49" s="71" t="s">
        <v>135</v>
      </c>
      <c r="C49" s="67"/>
      <c r="D49" s="67"/>
      <c r="E49" s="67">
        <v>10</v>
      </c>
      <c r="F49" s="67"/>
      <c r="G49" s="67" t="s">
        <v>18</v>
      </c>
      <c r="H49" s="67"/>
      <c r="I49" s="67"/>
      <c r="J49" s="67"/>
      <c r="K49" s="67"/>
      <c r="L49" s="67"/>
      <c r="M49" s="67"/>
      <c r="N49" s="67"/>
      <c r="O49" s="67"/>
      <c r="P49" s="67"/>
      <c r="Q49" s="67"/>
      <c r="R49" s="67"/>
      <c r="S49" s="67" t="s">
        <v>148</v>
      </c>
      <c r="T49" s="67"/>
      <c r="U49" s="67"/>
      <c r="V49" s="67"/>
      <c r="W49" s="67"/>
      <c r="X49" s="67">
        <v>26</v>
      </c>
      <c r="Y49" s="67"/>
      <c r="Z49" s="67" t="s">
        <v>31</v>
      </c>
      <c r="AA49" s="67"/>
      <c r="AB49" s="67"/>
      <c r="AC49" s="67"/>
      <c r="AD49" s="67"/>
      <c r="AE49" s="67"/>
      <c r="AF49" s="67"/>
      <c r="AG49" s="67"/>
      <c r="AH49" s="67"/>
      <c r="AI49" s="67"/>
      <c r="AJ49" s="67"/>
      <c r="AK49" s="67"/>
      <c r="AL49" s="67"/>
      <c r="AM49" s="67"/>
      <c r="AN49" s="67" t="s">
        <v>163</v>
      </c>
      <c r="AO49" s="67"/>
      <c r="AP49" s="67"/>
      <c r="AQ49" s="67"/>
      <c r="AR49" s="67"/>
      <c r="AS49" s="67">
        <v>47</v>
      </c>
      <c r="AT49" s="67"/>
      <c r="AU49" s="67" t="s">
        <v>46</v>
      </c>
      <c r="AV49" s="67"/>
      <c r="AW49" s="67"/>
      <c r="AX49" s="67"/>
      <c r="AY49" s="67"/>
      <c r="AZ49" s="67"/>
      <c r="BA49" s="67"/>
      <c r="BB49" s="67"/>
      <c r="BC49" s="67"/>
      <c r="BD49" s="67"/>
      <c r="BE49" s="67"/>
      <c r="BF49" s="67"/>
      <c r="BG49" s="67"/>
      <c r="BH49" s="67"/>
      <c r="BI49" s="67"/>
      <c r="BJ49" s="67"/>
      <c r="BK49" s="72"/>
    </row>
    <row r="50" spans="2:63" x14ac:dyDescent="0.25">
      <c r="B50" s="71" t="s">
        <v>136</v>
      </c>
      <c r="C50" s="67"/>
      <c r="D50" s="67"/>
      <c r="E50" s="67">
        <v>11</v>
      </c>
      <c r="F50" s="67"/>
      <c r="G50" s="67" t="s">
        <v>19</v>
      </c>
      <c r="H50" s="67"/>
      <c r="I50" s="67"/>
      <c r="J50" s="67"/>
      <c r="K50" s="67"/>
      <c r="L50" s="67"/>
      <c r="M50" s="67"/>
      <c r="N50" s="67"/>
      <c r="O50" s="67"/>
      <c r="P50" s="67"/>
      <c r="Q50" s="67"/>
      <c r="R50" s="67"/>
      <c r="S50" s="67" t="s">
        <v>149</v>
      </c>
      <c r="T50" s="67"/>
      <c r="U50" s="67"/>
      <c r="V50" s="67"/>
      <c r="W50" s="67"/>
      <c r="X50" s="67">
        <v>27</v>
      </c>
      <c r="Y50" s="67"/>
      <c r="Z50" s="67" t="s">
        <v>32</v>
      </c>
      <c r="AA50" s="67"/>
      <c r="AB50" s="67"/>
      <c r="AC50" s="67"/>
      <c r="AD50" s="67"/>
      <c r="AE50" s="67"/>
      <c r="AF50" s="67"/>
      <c r="AG50" s="67"/>
      <c r="AH50" s="67"/>
      <c r="AI50" s="67"/>
      <c r="AJ50" s="67"/>
      <c r="AK50" s="67"/>
      <c r="AL50" s="67"/>
      <c r="AM50" s="67"/>
      <c r="AN50" s="67"/>
      <c r="AO50" s="67"/>
      <c r="AP50" s="67"/>
      <c r="AQ50" s="67"/>
      <c r="AR50" s="67"/>
      <c r="AS50" s="67">
        <v>48</v>
      </c>
      <c r="AT50" s="67"/>
      <c r="AU50" s="67" t="s">
        <v>47</v>
      </c>
      <c r="AV50" s="67"/>
      <c r="AW50" s="67"/>
      <c r="AX50" s="67"/>
      <c r="AY50" s="67"/>
      <c r="AZ50" s="67"/>
      <c r="BA50" s="67"/>
      <c r="BB50" s="67"/>
      <c r="BC50" s="67"/>
      <c r="BD50" s="67"/>
      <c r="BE50" s="67"/>
      <c r="BF50" s="67"/>
      <c r="BG50" s="67"/>
      <c r="BH50" s="67"/>
      <c r="BI50" s="67"/>
      <c r="BJ50" s="67"/>
      <c r="BK50" s="72"/>
    </row>
    <row r="51" spans="2:63" x14ac:dyDescent="0.25">
      <c r="B51" s="71"/>
      <c r="C51" s="67"/>
      <c r="D51" s="67"/>
      <c r="E51" s="67">
        <v>12</v>
      </c>
      <c r="F51" s="67" t="s">
        <v>2</v>
      </c>
      <c r="G51" s="67"/>
      <c r="H51" s="67"/>
      <c r="I51" s="67"/>
      <c r="J51" s="67"/>
      <c r="K51" s="67"/>
      <c r="L51" s="67"/>
      <c r="M51" s="67"/>
      <c r="N51" s="67"/>
      <c r="O51" s="67"/>
      <c r="P51" s="67"/>
      <c r="Q51" s="67"/>
      <c r="R51" s="67"/>
      <c r="S51" s="67" t="s">
        <v>150</v>
      </c>
      <c r="T51" s="67"/>
      <c r="U51" s="67"/>
      <c r="V51" s="67"/>
      <c r="W51" s="67"/>
      <c r="X51" s="67">
        <v>28</v>
      </c>
      <c r="Y51" s="67"/>
      <c r="Z51" s="67" t="s">
        <v>33</v>
      </c>
      <c r="AA51" s="67"/>
      <c r="AB51" s="67"/>
      <c r="AC51" s="67"/>
      <c r="AD51" s="67"/>
      <c r="AE51" s="67"/>
      <c r="AF51" s="67"/>
      <c r="AG51" s="67"/>
      <c r="AH51" s="67"/>
      <c r="AI51" s="67"/>
      <c r="AJ51" s="67"/>
      <c r="AK51" s="67"/>
      <c r="AL51" s="67"/>
      <c r="AM51" s="67"/>
      <c r="AN51" s="67"/>
      <c r="AO51" s="67"/>
      <c r="AP51" s="67"/>
      <c r="AQ51" s="67"/>
      <c r="AR51" s="67"/>
      <c r="AS51" s="67">
        <v>49</v>
      </c>
      <c r="AT51" s="67"/>
      <c r="AU51" s="67" t="s">
        <v>48</v>
      </c>
      <c r="AV51" s="67"/>
      <c r="AW51" s="67"/>
      <c r="AX51" s="67"/>
      <c r="AY51" s="67"/>
      <c r="AZ51" s="67"/>
      <c r="BA51" s="67"/>
      <c r="BB51" s="67"/>
      <c r="BC51" s="67"/>
      <c r="BD51" s="67"/>
      <c r="BE51" s="67"/>
      <c r="BF51" s="67"/>
      <c r="BG51" s="67"/>
      <c r="BH51" s="67"/>
      <c r="BI51" s="67"/>
      <c r="BJ51" s="67"/>
      <c r="BK51" s="72"/>
    </row>
    <row r="52" spans="2:63" x14ac:dyDescent="0.25">
      <c r="B52" s="71" t="s">
        <v>137</v>
      </c>
      <c r="C52" s="67"/>
      <c r="D52" s="67"/>
      <c r="E52" s="67">
        <v>13</v>
      </c>
      <c r="F52" s="67"/>
      <c r="G52" s="67" t="s">
        <v>20</v>
      </c>
      <c r="H52" s="67"/>
      <c r="I52" s="67"/>
      <c r="J52" s="67"/>
      <c r="K52" s="67"/>
      <c r="L52" s="67"/>
      <c r="M52" s="67"/>
      <c r="N52" s="67"/>
      <c r="O52" s="67"/>
      <c r="P52" s="67"/>
      <c r="Q52" s="67"/>
      <c r="R52" s="67"/>
      <c r="S52" s="67" t="s">
        <v>151</v>
      </c>
      <c r="T52" s="67"/>
      <c r="U52" s="67"/>
      <c r="V52" s="67"/>
      <c r="W52" s="67"/>
      <c r="X52" s="67">
        <v>29</v>
      </c>
      <c r="Y52" s="67"/>
      <c r="Z52" s="67" t="s">
        <v>34</v>
      </c>
      <c r="AA52" s="67"/>
      <c r="AB52" s="67"/>
      <c r="AC52" s="67"/>
      <c r="AD52" s="67"/>
      <c r="AE52" s="67"/>
      <c r="AF52" s="67"/>
      <c r="AG52" s="67"/>
      <c r="AH52" s="67"/>
      <c r="AI52" s="67"/>
      <c r="AJ52" s="67"/>
      <c r="AK52" s="67"/>
      <c r="AL52" s="67"/>
      <c r="AM52" s="67"/>
      <c r="AN52" s="67"/>
      <c r="AO52" s="67"/>
      <c r="AP52" s="67"/>
      <c r="AQ52" s="67"/>
      <c r="AR52" s="67"/>
      <c r="AS52" s="67">
        <v>50</v>
      </c>
      <c r="AT52" s="67"/>
      <c r="AU52" s="67" t="s">
        <v>49</v>
      </c>
      <c r="AV52" s="67"/>
      <c r="AW52" s="67"/>
      <c r="AX52" s="67"/>
      <c r="AY52" s="67"/>
      <c r="AZ52" s="67"/>
      <c r="BA52" s="67"/>
      <c r="BB52" s="67"/>
      <c r="BC52" s="67"/>
      <c r="BD52" s="67"/>
      <c r="BE52" s="67"/>
      <c r="BF52" s="67"/>
      <c r="BG52" s="67"/>
      <c r="BH52" s="67"/>
      <c r="BI52" s="67"/>
      <c r="BJ52" s="67"/>
      <c r="BK52" s="72"/>
    </row>
    <row r="53" spans="2:63" x14ac:dyDescent="0.25">
      <c r="B53" s="71" t="s">
        <v>138</v>
      </c>
      <c r="C53" s="67"/>
      <c r="D53" s="67"/>
      <c r="E53" s="67">
        <v>14</v>
      </c>
      <c r="F53" s="67"/>
      <c r="G53" s="67" t="s">
        <v>21</v>
      </c>
      <c r="H53" s="67"/>
      <c r="I53" s="67"/>
      <c r="J53" s="67"/>
      <c r="K53" s="67"/>
      <c r="L53" s="67"/>
      <c r="M53" s="67"/>
      <c r="N53" s="67"/>
      <c r="O53" s="67"/>
      <c r="P53" s="67"/>
      <c r="Q53" s="67"/>
      <c r="R53" s="67"/>
      <c r="S53" s="67"/>
      <c r="T53" s="67"/>
      <c r="U53" s="67"/>
      <c r="V53" s="67"/>
      <c r="W53" s="67"/>
      <c r="X53" s="67">
        <v>30</v>
      </c>
      <c r="Y53" s="67" t="s">
        <v>5</v>
      </c>
      <c r="Z53" s="67"/>
      <c r="AA53" s="67"/>
      <c r="AB53" s="67"/>
      <c r="AC53" s="67"/>
      <c r="AD53" s="67"/>
      <c r="AE53" s="67"/>
      <c r="AF53" s="67"/>
      <c r="AG53" s="67"/>
      <c r="AH53" s="67"/>
      <c r="AI53" s="67"/>
      <c r="AJ53" s="67"/>
      <c r="AK53" s="67"/>
      <c r="AL53" s="67"/>
      <c r="AM53" s="67"/>
      <c r="AN53" s="67"/>
      <c r="AO53" s="67"/>
      <c r="AP53" s="67"/>
      <c r="AQ53" s="67"/>
      <c r="AR53" s="67"/>
      <c r="AS53" s="67">
        <v>51</v>
      </c>
      <c r="AT53" s="67"/>
      <c r="AU53" s="67" t="s">
        <v>50</v>
      </c>
      <c r="AV53" s="67"/>
      <c r="AW53" s="67"/>
      <c r="AX53" s="67"/>
      <c r="AY53" s="67"/>
      <c r="AZ53" s="67"/>
      <c r="BA53" s="67"/>
      <c r="BB53" s="67"/>
      <c r="BC53" s="67"/>
      <c r="BD53" s="67"/>
      <c r="BE53" s="67"/>
      <c r="BF53" s="67"/>
      <c r="BG53" s="67"/>
      <c r="BH53" s="67"/>
      <c r="BI53" s="67"/>
      <c r="BJ53" s="67"/>
      <c r="BK53" s="72"/>
    </row>
    <row r="54" spans="2:63" x14ac:dyDescent="0.25">
      <c r="B54" s="71" t="s">
        <v>139</v>
      </c>
      <c r="C54" s="67"/>
      <c r="D54" s="67"/>
      <c r="E54" s="67">
        <v>15</v>
      </c>
      <c r="F54" s="67"/>
      <c r="G54" s="67" t="s">
        <v>22</v>
      </c>
      <c r="H54" s="67"/>
      <c r="I54" s="67"/>
      <c r="J54" s="67"/>
      <c r="K54" s="67"/>
      <c r="L54" s="67"/>
      <c r="M54" s="67"/>
      <c r="N54" s="67"/>
      <c r="O54" s="67"/>
      <c r="P54" s="67"/>
      <c r="Q54" s="67"/>
      <c r="R54" s="67"/>
      <c r="S54" s="67" t="s">
        <v>152</v>
      </c>
      <c r="T54" s="67"/>
      <c r="U54" s="67"/>
      <c r="V54" s="67"/>
      <c r="W54" s="67"/>
      <c r="X54" s="67">
        <v>31</v>
      </c>
      <c r="Y54" s="67"/>
      <c r="Z54" s="67" t="s">
        <v>35</v>
      </c>
      <c r="AA54" s="67"/>
      <c r="AB54" s="67"/>
      <c r="AC54" s="67"/>
      <c r="AD54" s="67"/>
      <c r="AE54" s="67"/>
      <c r="AF54" s="67"/>
      <c r="AG54" s="67"/>
      <c r="AH54" s="67"/>
      <c r="AI54" s="67"/>
      <c r="AJ54" s="67"/>
      <c r="AK54" s="67"/>
      <c r="AL54" s="67"/>
      <c r="AM54" s="67"/>
      <c r="AN54" s="67"/>
      <c r="AO54" s="67"/>
      <c r="AP54" s="67"/>
      <c r="AQ54" s="67"/>
      <c r="AR54" s="67"/>
      <c r="AS54" s="67">
        <v>52</v>
      </c>
      <c r="AT54" s="67"/>
      <c r="AU54" s="67" t="s">
        <v>51</v>
      </c>
      <c r="AV54" s="67"/>
      <c r="AW54" s="67"/>
      <c r="AX54" s="67"/>
      <c r="AY54" s="67"/>
      <c r="AZ54" s="67"/>
      <c r="BA54" s="67"/>
      <c r="BB54" s="67"/>
      <c r="BC54" s="67"/>
      <c r="BD54" s="67"/>
      <c r="BE54" s="67"/>
      <c r="BF54" s="67"/>
      <c r="BG54" s="67"/>
      <c r="BH54" s="67"/>
      <c r="BI54" s="67"/>
      <c r="BJ54" s="67"/>
      <c r="BK54" s="72"/>
    </row>
    <row r="55" spans="2:63" x14ac:dyDescent="0.25">
      <c r="B55" s="71" t="s">
        <v>140</v>
      </c>
      <c r="C55" s="67"/>
      <c r="D55" s="67"/>
      <c r="E55" s="67">
        <v>16</v>
      </c>
      <c r="F55" s="67"/>
      <c r="G55" s="67" t="s">
        <v>24</v>
      </c>
      <c r="H55" s="67"/>
      <c r="I55" s="67"/>
      <c r="J55" s="67"/>
      <c r="K55" s="67"/>
      <c r="L55" s="67"/>
      <c r="M55" s="67"/>
      <c r="N55" s="67"/>
      <c r="O55" s="67"/>
      <c r="P55" s="67"/>
      <c r="Q55" s="67"/>
      <c r="R55" s="67"/>
      <c r="S55" s="67" t="s">
        <v>153</v>
      </c>
      <c r="T55" s="67"/>
      <c r="U55" s="67"/>
      <c r="V55" s="67"/>
      <c r="W55" s="67"/>
      <c r="X55" s="67">
        <v>32</v>
      </c>
      <c r="Y55" s="67"/>
      <c r="Z55" s="67" t="s">
        <v>73</v>
      </c>
      <c r="AA55" s="67"/>
      <c r="AB55" s="67"/>
      <c r="AC55" s="67"/>
      <c r="AD55" s="67"/>
      <c r="AE55" s="67"/>
      <c r="AF55" s="67"/>
      <c r="AG55" s="67"/>
      <c r="AH55" s="67"/>
      <c r="AI55" s="67"/>
      <c r="AJ55" s="67"/>
      <c r="AK55" s="67"/>
      <c r="AL55" s="67"/>
      <c r="AM55" s="67"/>
      <c r="AN55" s="67"/>
      <c r="AO55" s="67"/>
      <c r="AP55" s="67"/>
      <c r="AQ55" s="67"/>
      <c r="AR55" s="67"/>
      <c r="AS55" s="67">
        <v>53</v>
      </c>
      <c r="AT55" s="67"/>
      <c r="AU55" s="67" t="s">
        <v>52</v>
      </c>
      <c r="AV55" s="67"/>
      <c r="AW55" s="67"/>
      <c r="AX55" s="67"/>
      <c r="AY55" s="67"/>
      <c r="AZ55" s="67"/>
      <c r="BA55" s="67"/>
      <c r="BB55" s="67"/>
      <c r="BC55" s="67"/>
      <c r="BD55" s="67"/>
      <c r="BE55" s="67"/>
      <c r="BF55" s="67"/>
      <c r="BG55" s="67"/>
      <c r="BH55" s="67"/>
      <c r="BI55" s="67"/>
      <c r="BJ55" s="67"/>
      <c r="BK55" s="72"/>
    </row>
    <row r="56" spans="2:63" x14ac:dyDescent="0.25">
      <c r="B56" s="71" t="s">
        <v>141</v>
      </c>
      <c r="C56" s="67"/>
      <c r="D56" s="67"/>
      <c r="E56" s="67">
        <v>17</v>
      </c>
      <c r="F56" s="67"/>
      <c r="G56" s="67" t="s">
        <v>23</v>
      </c>
      <c r="H56" s="67"/>
      <c r="I56" s="67"/>
      <c r="J56" s="67"/>
      <c r="K56" s="67"/>
      <c r="L56" s="67"/>
      <c r="M56" s="67"/>
      <c r="N56" s="67"/>
      <c r="O56" s="67"/>
      <c r="P56" s="67"/>
      <c r="Q56" s="67"/>
      <c r="R56" s="67"/>
      <c r="S56" s="67"/>
      <c r="T56" s="67"/>
      <c r="U56" s="67"/>
      <c r="V56" s="67"/>
      <c r="W56" s="67"/>
      <c r="X56" s="67">
        <v>33</v>
      </c>
      <c r="Y56" s="67" t="s">
        <v>6</v>
      </c>
      <c r="Z56" s="67"/>
      <c r="AA56" s="67"/>
      <c r="AB56" s="67"/>
      <c r="AC56" s="67"/>
      <c r="AD56" s="67"/>
      <c r="AE56" s="67"/>
      <c r="AF56" s="67"/>
      <c r="AG56" s="67"/>
      <c r="AH56" s="67"/>
      <c r="AI56" s="67"/>
      <c r="AJ56" s="67"/>
      <c r="AK56" s="67"/>
      <c r="AL56" s="67"/>
      <c r="AM56" s="67"/>
      <c r="AN56" s="67"/>
      <c r="AO56" s="67"/>
      <c r="AP56" s="67"/>
      <c r="AQ56" s="67"/>
      <c r="AR56" s="67"/>
      <c r="AS56" s="67">
        <v>54</v>
      </c>
      <c r="AT56" s="67"/>
      <c r="AU56" s="67" t="s">
        <v>53</v>
      </c>
      <c r="AV56" s="67"/>
      <c r="AW56" s="67"/>
      <c r="AX56" s="67"/>
      <c r="AY56" s="67"/>
      <c r="AZ56" s="67"/>
      <c r="BA56" s="67"/>
      <c r="BB56" s="67"/>
      <c r="BC56" s="67"/>
      <c r="BD56" s="67"/>
      <c r="BE56" s="67"/>
      <c r="BF56" s="67"/>
      <c r="BG56" s="67"/>
      <c r="BH56" s="67"/>
      <c r="BI56" s="67"/>
      <c r="BJ56" s="67"/>
      <c r="BK56" s="72"/>
    </row>
    <row r="57" spans="2:63" x14ac:dyDescent="0.25">
      <c r="B57" s="71"/>
      <c r="C57" s="67"/>
      <c r="D57" s="67"/>
      <c r="E57" s="67"/>
      <c r="F57" s="67"/>
      <c r="G57" s="67"/>
      <c r="H57" s="67"/>
      <c r="I57" s="67"/>
      <c r="J57" s="67"/>
      <c r="K57" s="67"/>
      <c r="L57" s="67"/>
      <c r="M57" s="67"/>
      <c r="N57" s="67"/>
      <c r="O57" s="67"/>
      <c r="P57" s="67"/>
      <c r="Q57" s="67"/>
      <c r="R57" s="67"/>
      <c r="S57" s="67" t="s">
        <v>154</v>
      </c>
      <c r="T57" s="67"/>
      <c r="U57" s="67"/>
      <c r="V57" s="67"/>
      <c r="W57" s="67"/>
      <c r="X57" s="67">
        <v>34</v>
      </c>
      <c r="Y57" s="67"/>
      <c r="Z57" s="67" t="s">
        <v>36</v>
      </c>
      <c r="AA57" s="67"/>
      <c r="AB57" s="67"/>
      <c r="AC57" s="67"/>
      <c r="AD57" s="67"/>
      <c r="AE57" s="67"/>
      <c r="AF57" s="67"/>
      <c r="AG57" s="67"/>
      <c r="AH57" s="67"/>
      <c r="AI57" s="67"/>
      <c r="AJ57" s="67"/>
      <c r="AK57" s="67"/>
      <c r="AL57" s="67"/>
      <c r="AM57" s="67"/>
      <c r="AN57" s="67"/>
      <c r="AO57" s="67"/>
      <c r="AP57" s="67"/>
      <c r="AQ57" s="67"/>
      <c r="AR57" s="67"/>
      <c r="AS57" s="67">
        <v>55</v>
      </c>
      <c r="AT57" s="67"/>
      <c r="AU57" s="67" t="s">
        <v>54</v>
      </c>
      <c r="AV57" s="67"/>
      <c r="AW57" s="67"/>
      <c r="AX57" s="67"/>
      <c r="AY57" s="67"/>
      <c r="AZ57" s="67"/>
      <c r="BA57" s="67"/>
      <c r="BB57" s="67"/>
      <c r="BC57" s="67"/>
      <c r="BD57" s="67"/>
      <c r="BE57" s="67"/>
      <c r="BF57" s="67"/>
      <c r="BG57" s="67"/>
      <c r="BH57" s="67"/>
      <c r="BI57" s="67"/>
      <c r="BJ57" s="67"/>
      <c r="BK57" s="72"/>
    </row>
    <row r="58" spans="2:63" x14ac:dyDescent="0.25">
      <c r="B58" s="71"/>
      <c r="C58" s="67"/>
      <c r="D58" s="67"/>
      <c r="E58" s="67"/>
      <c r="F58" s="67"/>
      <c r="G58" s="67"/>
      <c r="H58" s="67"/>
      <c r="I58" s="67"/>
      <c r="J58" s="67"/>
      <c r="K58" s="67"/>
      <c r="L58" s="67"/>
      <c r="M58" s="67"/>
      <c r="N58" s="67"/>
      <c r="O58" s="67"/>
      <c r="P58" s="67"/>
      <c r="Q58" s="67"/>
      <c r="R58" s="67"/>
      <c r="S58" s="67" t="s">
        <v>155</v>
      </c>
      <c r="T58" s="67"/>
      <c r="U58" s="67"/>
      <c r="V58" s="67"/>
      <c r="W58" s="67"/>
      <c r="X58" s="67">
        <v>35</v>
      </c>
      <c r="Y58" s="67"/>
      <c r="Z58" s="67" t="s">
        <v>37</v>
      </c>
      <c r="AA58" s="67"/>
      <c r="AB58" s="67"/>
      <c r="AC58" s="67"/>
      <c r="AD58" s="67"/>
      <c r="AE58" s="67"/>
      <c r="AF58" s="67"/>
      <c r="AG58" s="67"/>
      <c r="AH58" s="67"/>
      <c r="AI58" s="67"/>
      <c r="AJ58" s="67"/>
      <c r="AK58" s="67"/>
      <c r="AL58" s="67"/>
      <c r="AM58" s="67"/>
      <c r="AN58" s="67"/>
      <c r="AO58" s="67"/>
      <c r="AP58" s="67"/>
      <c r="AQ58" s="67"/>
      <c r="AR58" s="67"/>
      <c r="AS58" s="67">
        <v>56</v>
      </c>
      <c r="AT58" s="67"/>
      <c r="AU58" s="67" t="s">
        <v>55</v>
      </c>
      <c r="AV58" s="67"/>
      <c r="AW58" s="67"/>
      <c r="AX58" s="67"/>
      <c r="AY58" s="67"/>
      <c r="AZ58" s="67"/>
      <c r="BA58" s="67"/>
      <c r="BB58" s="67"/>
      <c r="BC58" s="67"/>
      <c r="BD58" s="67"/>
      <c r="BE58" s="67"/>
      <c r="BF58" s="67"/>
      <c r="BG58" s="67"/>
      <c r="BH58" s="67"/>
      <c r="BI58" s="67"/>
      <c r="BJ58" s="67"/>
      <c r="BK58" s="72"/>
    </row>
    <row r="59" spans="2:63" x14ac:dyDescent="0.25">
      <c r="B59" s="71"/>
      <c r="C59" s="67"/>
      <c r="D59" s="67"/>
      <c r="E59" s="67"/>
      <c r="F59" s="67"/>
      <c r="G59" s="67"/>
      <c r="H59" s="67"/>
      <c r="I59" s="67"/>
      <c r="J59" s="67"/>
      <c r="K59" s="67"/>
      <c r="L59" s="67"/>
      <c r="M59" s="67"/>
      <c r="N59" s="67"/>
      <c r="O59" s="67"/>
      <c r="P59" s="67"/>
      <c r="Q59" s="67"/>
      <c r="R59" s="67"/>
      <c r="S59" s="67" t="s">
        <v>156</v>
      </c>
      <c r="T59" s="67"/>
      <c r="U59" s="67"/>
      <c r="V59" s="67"/>
      <c r="W59" s="67"/>
      <c r="X59" s="67">
        <v>36</v>
      </c>
      <c r="Y59" s="67"/>
      <c r="Z59" s="67" t="s">
        <v>38</v>
      </c>
      <c r="AA59" s="67"/>
      <c r="AB59" s="67"/>
      <c r="AC59" s="67"/>
      <c r="AD59" s="67"/>
      <c r="AE59" s="67"/>
      <c r="AF59" s="67"/>
      <c r="AG59" s="67"/>
      <c r="AH59" s="67"/>
      <c r="AI59" s="67"/>
      <c r="AJ59" s="67"/>
      <c r="AK59" s="67"/>
      <c r="AL59" s="67"/>
      <c r="AM59" s="67"/>
      <c r="AN59" s="67"/>
      <c r="AO59" s="67"/>
      <c r="AP59" s="67"/>
      <c r="AQ59" s="67"/>
      <c r="AR59" s="67"/>
      <c r="AS59" s="67">
        <v>57</v>
      </c>
      <c r="AT59" s="67"/>
      <c r="AU59" s="67" t="s">
        <v>56</v>
      </c>
      <c r="AV59" s="67"/>
      <c r="AW59" s="67"/>
      <c r="AX59" s="67"/>
      <c r="AY59" s="67"/>
      <c r="AZ59" s="67"/>
      <c r="BA59" s="67"/>
      <c r="BB59" s="67"/>
      <c r="BC59" s="67"/>
      <c r="BD59" s="67"/>
      <c r="BE59" s="67"/>
      <c r="BF59" s="67"/>
      <c r="BG59" s="67"/>
      <c r="BH59" s="67"/>
      <c r="BI59" s="67"/>
      <c r="BJ59" s="67"/>
      <c r="BK59" s="72"/>
    </row>
    <row r="60" spans="2:63" x14ac:dyDescent="0.25">
      <c r="B60" s="71"/>
      <c r="C60" s="67"/>
      <c r="D60" s="67"/>
      <c r="E60" s="67"/>
      <c r="F60" s="67"/>
      <c r="G60" s="67"/>
      <c r="H60" s="67"/>
      <c r="I60" s="67"/>
      <c r="J60" s="67"/>
      <c r="K60" s="67"/>
      <c r="L60" s="67"/>
      <c r="M60" s="67"/>
      <c r="N60" s="67"/>
      <c r="O60" s="67"/>
      <c r="P60" s="67"/>
      <c r="Q60" s="67"/>
      <c r="R60" s="67"/>
      <c r="S60" s="67"/>
      <c r="T60" s="67"/>
      <c r="U60" s="67"/>
      <c r="V60" s="67"/>
      <c r="W60" s="67"/>
      <c r="X60" s="67">
        <v>37</v>
      </c>
      <c r="Y60" s="67" t="s">
        <v>7</v>
      </c>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72"/>
    </row>
    <row r="61" spans="2:63" x14ac:dyDescent="0.25">
      <c r="B61" s="73"/>
      <c r="C61" s="74"/>
      <c r="D61" s="74"/>
      <c r="E61" s="74"/>
      <c r="F61" s="74"/>
      <c r="G61" s="74"/>
      <c r="H61" s="74"/>
      <c r="I61" s="74"/>
      <c r="J61" s="74"/>
      <c r="K61" s="74"/>
      <c r="L61" s="74"/>
      <c r="M61" s="74"/>
      <c r="N61" s="74"/>
      <c r="O61" s="74"/>
      <c r="P61" s="74"/>
      <c r="Q61" s="74"/>
      <c r="R61" s="74"/>
      <c r="S61" s="74" t="s">
        <v>157</v>
      </c>
      <c r="T61" s="74"/>
      <c r="U61" s="74"/>
      <c r="V61" s="74"/>
      <c r="W61" s="74"/>
      <c r="X61" s="74">
        <v>38</v>
      </c>
      <c r="Y61" s="74"/>
      <c r="Z61" s="74" t="s">
        <v>39</v>
      </c>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5"/>
    </row>
    <row r="63" spans="2:63" x14ac:dyDescent="0.25">
      <c r="C63">
        <v>10</v>
      </c>
      <c r="D63">
        <v>8</v>
      </c>
      <c r="E63">
        <v>2</v>
      </c>
      <c r="F63">
        <v>0</v>
      </c>
      <c r="G63">
        <v>2</v>
      </c>
      <c r="H63">
        <v>2</v>
      </c>
      <c r="I63">
        <v>2</v>
      </c>
      <c r="J63">
        <v>2</v>
      </c>
      <c r="K63">
        <v>2</v>
      </c>
      <c r="L63">
        <v>2</v>
      </c>
      <c r="M63">
        <v>10</v>
      </c>
      <c r="N63">
        <v>4</v>
      </c>
      <c r="O63">
        <v>12</v>
      </c>
      <c r="P63">
        <v>3</v>
      </c>
      <c r="Q63">
        <v>3</v>
      </c>
      <c r="R63">
        <v>3</v>
      </c>
      <c r="S63">
        <v>10</v>
      </c>
      <c r="T63">
        <v>7</v>
      </c>
      <c r="U63">
        <v>7</v>
      </c>
      <c r="V63">
        <v>7</v>
      </c>
      <c r="W63">
        <v>7</v>
      </c>
      <c r="X63">
        <v>7</v>
      </c>
      <c r="Y63">
        <v>5</v>
      </c>
      <c r="Z63">
        <v>15</v>
      </c>
      <c r="AA63">
        <v>15</v>
      </c>
      <c r="AB63">
        <v>5</v>
      </c>
      <c r="AC63">
        <v>5</v>
      </c>
      <c r="AE63">
        <v>16</v>
      </c>
      <c r="AF63">
        <v>16</v>
      </c>
      <c r="AG63">
        <v>16</v>
      </c>
      <c r="AH63">
        <v>10</v>
      </c>
      <c r="AI63">
        <v>4</v>
      </c>
      <c r="AJ63">
        <v>10</v>
      </c>
      <c r="AK63">
        <v>10</v>
      </c>
      <c r="AL63">
        <v>12</v>
      </c>
      <c r="AM63">
        <v>12</v>
      </c>
      <c r="AN63">
        <v>13</v>
      </c>
      <c r="AO63">
        <v>13</v>
      </c>
      <c r="AP63">
        <v>20</v>
      </c>
      <c r="AQ63">
        <v>15</v>
      </c>
      <c r="AR63">
        <v>15</v>
      </c>
      <c r="AS63">
        <v>10</v>
      </c>
      <c r="AT63">
        <v>10</v>
      </c>
      <c r="AU63">
        <v>10</v>
      </c>
      <c r="AV63">
        <v>5</v>
      </c>
      <c r="AW63">
        <v>2</v>
      </c>
      <c r="AX63">
        <v>2</v>
      </c>
      <c r="AY63">
        <v>2</v>
      </c>
      <c r="AZ63">
        <v>2</v>
      </c>
      <c r="BA63">
        <v>2</v>
      </c>
      <c r="BB63">
        <v>2</v>
      </c>
      <c r="BC63">
        <v>2</v>
      </c>
      <c r="BD63">
        <v>2</v>
      </c>
      <c r="BE63">
        <v>2</v>
      </c>
      <c r="BF63">
        <v>2</v>
      </c>
      <c r="BH63">
        <f>SUM(C63:BF63)</f>
        <v>394</v>
      </c>
    </row>
    <row r="64" spans="2:63" x14ac:dyDescent="0.25">
      <c r="B64">
        <v>1</v>
      </c>
      <c r="C64">
        <v>2</v>
      </c>
      <c r="D64">
        <v>3</v>
      </c>
      <c r="E64">
        <v>4</v>
      </c>
      <c r="F64">
        <v>5</v>
      </c>
      <c r="G64">
        <v>6</v>
      </c>
      <c r="H64">
        <v>7</v>
      </c>
      <c r="I64">
        <v>8</v>
      </c>
      <c r="J64">
        <v>9</v>
      </c>
      <c r="K64">
        <v>10</v>
      </c>
      <c r="L64">
        <v>11</v>
      </c>
      <c r="M64">
        <v>12</v>
      </c>
      <c r="N64">
        <v>13</v>
      </c>
      <c r="O64">
        <v>14</v>
      </c>
      <c r="P64">
        <v>15</v>
      </c>
      <c r="Q64">
        <v>16</v>
      </c>
      <c r="R64">
        <v>17</v>
      </c>
      <c r="S64">
        <v>18</v>
      </c>
      <c r="T64">
        <v>19</v>
      </c>
      <c r="U64">
        <v>20</v>
      </c>
      <c r="V64">
        <v>21</v>
      </c>
      <c r="W64">
        <v>22</v>
      </c>
      <c r="X64">
        <v>23</v>
      </c>
      <c r="Y64">
        <v>24</v>
      </c>
      <c r="Z64">
        <v>25</v>
      </c>
      <c r="AA64">
        <v>26</v>
      </c>
      <c r="AB64">
        <v>27</v>
      </c>
      <c r="AC64">
        <v>28</v>
      </c>
      <c r="AD64">
        <v>29</v>
      </c>
      <c r="AE64">
        <v>30</v>
      </c>
      <c r="AF64">
        <v>31</v>
      </c>
      <c r="AG64">
        <v>32</v>
      </c>
      <c r="AH64">
        <v>33</v>
      </c>
      <c r="AI64">
        <v>34</v>
      </c>
      <c r="AJ64">
        <v>35</v>
      </c>
      <c r="AK64">
        <v>36</v>
      </c>
      <c r="AL64">
        <v>37</v>
      </c>
      <c r="AM64">
        <v>38</v>
      </c>
      <c r="AN64">
        <v>39</v>
      </c>
      <c r="AO64">
        <v>40</v>
      </c>
      <c r="AP64">
        <v>41</v>
      </c>
      <c r="AQ64">
        <v>42</v>
      </c>
      <c r="AR64">
        <v>43</v>
      </c>
      <c r="AS64">
        <v>44</v>
      </c>
      <c r="AT64">
        <v>45</v>
      </c>
      <c r="AU64">
        <v>46</v>
      </c>
      <c r="AV64">
        <v>47</v>
      </c>
      <c r="AW64">
        <v>48</v>
      </c>
      <c r="AX64">
        <v>49</v>
      </c>
      <c r="AY64">
        <v>50</v>
      </c>
      <c r="AZ64">
        <v>51</v>
      </c>
      <c r="BA64">
        <v>52</v>
      </c>
      <c r="BB64">
        <v>53</v>
      </c>
      <c r="BC64">
        <v>54</v>
      </c>
      <c r="BD64">
        <v>55</v>
      </c>
      <c r="BE64">
        <v>56</v>
      </c>
      <c r="BF64">
        <v>57</v>
      </c>
    </row>
    <row r="65" spans="1:60" x14ac:dyDescent="0.25">
      <c r="B65" s="29" t="s">
        <v>176</v>
      </c>
      <c r="C65" t="str">
        <f>E31</f>
        <v>Does your company have an International Responsible Business Conduct (IRBC) policy?</v>
      </c>
      <c r="D65" t="str">
        <f>F31</f>
        <v>Does your company's IRBC policy contain an explicit reference in which you conform to the international OECD guidelines (OECD Guidelines for Multinational Enterprises) and / or the UN Guiding Principles on Business &amp; Human Rights (UNGP)?</v>
      </c>
      <c r="E65" t="str">
        <f>G31</f>
        <v>Does the IRBC policy support the 10 core themes mentioned in the covenant (see below)?</v>
      </c>
      <c r="F65" t="str">
        <f>H31</f>
        <v>Is IRBC integrated in your business operations?</v>
      </c>
      <c r="G65" t="str">
        <f t="shared" ref="G65:AU65" si="1">I31</f>
        <v>Is the IRBC policy communicated internally?</v>
      </c>
      <c r="H65" t="str">
        <f t="shared" si="1"/>
        <v>Is this IRBC policy publicly accessible?</v>
      </c>
      <c r="I65" t="str">
        <f t="shared" si="1"/>
        <v>Has specific staff been designated who is responsible for the daily implementation of the IRBC policy?</v>
      </c>
      <c r="J65" t="str">
        <f t="shared" si="1"/>
        <v>Are other departments involved in implementing the IRBC policy?</v>
      </c>
      <c r="K65" t="str">
        <f t="shared" si="1"/>
        <v>Does your procurement or supplier policy contain sustainability issues?</v>
      </c>
      <c r="L65" t="str">
        <f t="shared" si="1"/>
        <v>Does the evaluation of suppliers' performance include a test of compliance with your company's sustainability policy?</v>
      </c>
      <c r="M65" t="str">
        <f t="shared" si="1"/>
        <v>Does your company have a complaints mechanism where stakeholders who are adversely affected by the company's actions can go?</v>
      </c>
      <c r="N65" t="str">
        <f t="shared" si="1"/>
        <v>Does your company have an internal complaints mechanism for employees of the company?</v>
      </c>
      <c r="O65" t="str">
        <f t="shared" si="1"/>
        <v>Does your company have a complaints mechanism that individuals, groups and organizations can go to that experience negative effects on the ten core themes [Here we mean a complaints mechanism that goes beyond the usual customer service.]</v>
      </c>
      <c r="P65" t="str">
        <f t="shared" si="1"/>
        <v>Is there an independent internal team of people (employees) who assess the complaints with sufficient knowledge?</v>
      </c>
      <c r="Q65" t="str">
        <f t="shared" si="1"/>
        <v>Is there a procedure that ensures that both internal and external complaints are handled within a reasonable period and, if relevant, resolved?</v>
      </c>
      <c r="R65" t="str">
        <f t="shared" si="1"/>
        <v>Does your company communicate externally about the number of complaints received, the nature of the complaints and the improvement measures taken?</v>
      </c>
      <c r="S65" t="str">
        <f t="shared" si="1"/>
        <v>Does your company have an overview of the production chain (s)?</v>
      </c>
      <c r="T65" t="str">
        <f t="shared" si="1"/>
        <v>Does your company have an up-to-date overview of first-line production locations and subcontractors, including name and address?</v>
      </c>
      <c r="U65" t="str">
        <f t="shared" si="1"/>
        <v>Does your company have an overview of the second-line production locations, including name and address details?</v>
      </c>
      <c r="V65" t="str">
        <f t="shared" si="1"/>
        <v>Does your company have an overview of your products and the raw materials used for this?</v>
      </c>
      <c r="W65" t="str">
        <f t="shared" si="1"/>
        <v>Does your company have an overview of production locations further down your chain and / or do you know where important materials come from?</v>
      </c>
      <c r="X65" t="str">
        <f t="shared" si="1"/>
        <v>Does your company have an overview of the processes that are used for production?</v>
      </c>
      <c r="Y65" t="str">
        <f t="shared" si="1"/>
        <v>Have you identified the risks in (part of) the production chain?</v>
      </c>
      <c r="Z65" t="str">
        <f t="shared" si="1"/>
        <v>Has your company identified potential IRBC risks in the production or supply chain per country / region?</v>
      </c>
      <c r="AA65" t="str">
        <f t="shared" si="1"/>
        <v>Has your company identified the potential IRBC risks in the production or supply chain per raw material?</v>
      </c>
      <c r="AB65" t="str">
        <f t="shared" si="1"/>
        <v>Has your company identified potential IRBC risks per producer?</v>
      </c>
      <c r="AC65" t="str">
        <f t="shared" si="1"/>
        <v>Are the IRBC risks per producer prioritized on the basis of severity (the impact of the consequences) and likelihood (probability that a threat will occur)?</v>
      </c>
      <c r="AD65" t="str">
        <f t="shared" si="1"/>
        <v>In the past year, did your company receive signals about damage or impacts via (I) RBC monitoring (audit) system or via complaints / cases?</v>
      </c>
      <c r="AE65" t="str">
        <f t="shared" si="1"/>
        <v>Have you prioritized risks and damage / impacts?</v>
      </c>
      <c r="AF65" t="str">
        <f t="shared" si="1"/>
        <v>Has your company prioritized all identified risks and damage / impacts based on seriousness and probability?</v>
      </c>
      <c r="AG65" t="str">
        <f t="shared" si="1"/>
        <v>Are stakeholders consulted on IRBC themes?</v>
      </c>
      <c r="AH65" t="str">
        <f t="shared" si="1"/>
        <v>Has your company drawn up a plan of action to mitigate the identified risks in the chain?</v>
      </c>
      <c r="AI65" t="str">
        <f t="shared" si="1"/>
        <v>Is systematic monitoring at the supplier / producer of raw materials level or the actions taken from the action plan leading to the desired improvements?</v>
      </c>
      <c r="AJ65" t="str">
        <f t="shared" si="1"/>
        <v>Does your company have intensive cooperation programs with the aim of jointly improving sustainability in the chain with suppliers?</v>
      </c>
      <c r="AK65" t="str">
        <f t="shared" si="1"/>
        <v>Have all actions specified in the action plan and in the assessment report of last year been picked up and processed?</v>
      </c>
      <c r="AL65" t="str">
        <f t="shared" si="1"/>
        <v>Has your company formulated or adjusted objectives based on the prioritized risks and impacts?</v>
      </c>
      <c r="AM65" t="str">
        <f t="shared" si="1"/>
        <v>Has your company formulated objectives?</v>
      </c>
      <c r="AN65" t="str">
        <f t="shared" si="1"/>
        <v>Have these objectives or actions been broken down for the short and long term?</v>
      </c>
      <c r="AO65" t="str">
        <f t="shared" si="1"/>
        <v>Does your company evaluate progress towards internal objectives or actions?</v>
      </c>
      <c r="AP65" t="str">
        <f t="shared" si="1"/>
        <v>Does your company evaluate the effectiveness of the IRBC measures taken?</v>
      </c>
      <c r="AQ65" t="str">
        <f t="shared" si="1"/>
        <v>Does your company evaluate the progress of measures at producer level, external objectives and actions?</v>
      </c>
      <c r="AR65" t="str">
        <f t="shared" si="1"/>
        <v>Do you periodically adjust the IRBC and procurement policy based on the impacts and risks, complaints received and feedback from stakeholders?</v>
      </c>
      <c r="AS65" t="str">
        <f t="shared" si="1"/>
        <v>Does your company communicate about the IRBC policy?</v>
      </c>
      <c r="AT65" t="str">
        <f t="shared" si="1"/>
        <v>Is your company internally transparent about the implemented IRBC policy, the IRBC risks, objectives, activities and the results thereof?</v>
      </c>
      <c r="AU65" t="str">
        <f t="shared" si="1"/>
        <v>Is your company externally transparent about the implemented IRBC policy, the IRBC risks, objectives, activities and the results thereof?</v>
      </c>
      <c r="AV65" t="str">
        <f>'Reporting (10)'!C15</f>
        <v>Is your company internally transparent about the implemented IRBC policy, the IRBC risks, objectives, activities and the results thereof?</v>
      </c>
      <c r="AW65" t="str">
        <f t="shared" ref="AW65:BF65" si="2">AY31</f>
        <v>Discrimination</v>
      </c>
      <c r="AX65" t="str">
        <f t="shared" si="2"/>
        <v>Child Labour</v>
      </c>
      <c r="AY65" t="str">
        <f t="shared" si="2"/>
        <v xml:space="preserve">Forced labour </v>
      </c>
      <c r="AZ65" t="str">
        <f t="shared" si="2"/>
        <v xml:space="preserve">Living wage </v>
      </c>
      <c r="BA65" t="str">
        <f t="shared" si="2"/>
        <v>Freedom of association</v>
      </c>
      <c r="BB65" t="str">
        <f t="shared" si="2"/>
        <v xml:space="preserve">Safety &amp; Health </v>
      </c>
      <c r="BC65" t="str">
        <f t="shared" si="2"/>
        <v xml:space="preserve">Food security &amp; food quality </v>
      </c>
      <c r="BD65" t="str">
        <f t="shared" si="2"/>
        <v xml:space="preserve">Access to natural resources </v>
      </c>
      <c r="BE65" t="str">
        <f t="shared" si="2"/>
        <v>Pollution</v>
      </c>
      <c r="BF65" t="str">
        <f t="shared" si="2"/>
        <v>Animal welfare</v>
      </c>
      <c r="BH65" t="s">
        <v>177</v>
      </c>
    </row>
    <row r="66" spans="1:60" x14ac:dyDescent="0.25">
      <c r="B66" t="str">
        <f>D33</f>
        <v>fill in</v>
      </c>
      <c r="C66">
        <v>0</v>
      </c>
      <c r="D66">
        <v>0</v>
      </c>
      <c r="E66">
        <v>0</v>
      </c>
      <c r="F66">
        <v>0</v>
      </c>
      <c r="G66">
        <v>0</v>
      </c>
      <c r="H66">
        <v>0</v>
      </c>
      <c r="I66">
        <v>0</v>
      </c>
      <c r="J66">
        <v>0</v>
      </c>
      <c r="K66">
        <v>0</v>
      </c>
      <c r="L66">
        <v>0</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c r="AL66">
        <v>0</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H66">
        <f>SUM(C66:BF66)</f>
        <v>0</v>
      </c>
    </row>
    <row r="67" spans="1:60" x14ac:dyDescent="0.25">
      <c r="A67" s="60">
        <v>1</v>
      </c>
      <c r="B67" t="str">
        <f>D34</f>
        <v>yes, entirely</v>
      </c>
      <c r="C67">
        <f>C63</f>
        <v>10</v>
      </c>
      <c r="D67">
        <f>D63</f>
        <v>8</v>
      </c>
      <c r="E67">
        <f>E63</f>
        <v>2</v>
      </c>
      <c r="F67">
        <f>F63</f>
        <v>0</v>
      </c>
      <c r="G67">
        <f t="shared" ref="G67:BF67" si="3">G63</f>
        <v>2</v>
      </c>
      <c r="H67">
        <f t="shared" si="3"/>
        <v>2</v>
      </c>
      <c r="I67">
        <f t="shared" si="3"/>
        <v>2</v>
      </c>
      <c r="J67">
        <f t="shared" si="3"/>
        <v>2</v>
      </c>
      <c r="K67">
        <f t="shared" si="3"/>
        <v>2</v>
      </c>
      <c r="L67">
        <f t="shared" si="3"/>
        <v>2</v>
      </c>
      <c r="M67">
        <f t="shared" si="3"/>
        <v>10</v>
      </c>
      <c r="N67">
        <f t="shared" si="3"/>
        <v>4</v>
      </c>
      <c r="O67">
        <f t="shared" si="3"/>
        <v>12</v>
      </c>
      <c r="P67">
        <f t="shared" si="3"/>
        <v>3</v>
      </c>
      <c r="Q67">
        <f t="shared" si="3"/>
        <v>3</v>
      </c>
      <c r="R67">
        <f t="shared" si="3"/>
        <v>3</v>
      </c>
      <c r="S67">
        <f t="shared" si="3"/>
        <v>10</v>
      </c>
      <c r="T67">
        <f t="shared" si="3"/>
        <v>7</v>
      </c>
      <c r="U67">
        <f t="shared" si="3"/>
        <v>7</v>
      </c>
      <c r="V67">
        <f t="shared" si="3"/>
        <v>7</v>
      </c>
      <c r="W67">
        <f t="shared" si="3"/>
        <v>7</v>
      </c>
      <c r="X67">
        <f t="shared" si="3"/>
        <v>7</v>
      </c>
      <c r="Y67">
        <f t="shared" si="3"/>
        <v>5</v>
      </c>
      <c r="Z67">
        <f t="shared" si="3"/>
        <v>15</v>
      </c>
      <c r="AA67">
        <f t="shared" si="3"/>
        <v>15</v>
      </c>
      <c r="AB67">
        <f t="shared" si="3"/>
        <v>5</v>
      </c>
      <c r="AC67">
        <f t="shared" si="3"/>
        <v>5</v>
      </c>
      <c r="AD67">
        <f t="shared" si="3"/>
        <v>0</v>
      </c>
      <c r="AE67">
        <f t="shared" si="3"/>
        <v>16</v>
      </c>
      <c r="AF67">
        <f t="shared" si="3"/>
        <v>16</v>
      </c>
      <c r="AG67">
        <f t="shared" si="3"/>
        <v>16</v>
      </c>
      <c r="AH67">
        <f t="shared" si="3"/>
        <v>10</v>
      </c>
      <c r="AI67">
        <f t="shared" si="3"/>
        <v>4</v>
      </c>
      <c r="AJ67">
        <f t="shared" si="3"/>
        <v>10</v>
      </c>
      <c r="AK67">
        <f t="shared" si="3"/>
        <v>10</v>
      </c>
      <c r="AL67">
        <f t="shared" si="3"/>
        <v>12</v>
      </c>
      <c r="AM67">
        <f t="shared" si="3"/>
        <v>12</v>
      </c>
      <c r="AN67">
        <f t="shared" si="3"/>
        <v>13</v>
      </c>
      <c r="AO67">
        <f t="shared" si="3"/>
        <v>13</v>
      </c>
      <c r="AP67">
        <f t="shared" si="3"/>
        <v>20</v>
      </c>
      <c r="AQ67">
        <f t="shared" si="3"/>
        <v>15</v>
      </c>
      <c r="AR67">
        <f t="shared" si="3"/>
        <v>15</v>
      </c>
      <c r="AS67">
        <f t="shared" si="3"/>
        <v>10</v>
      </c>
      <c r="AT67">
        <f t="shared" si="3"/>
        <v>10</v>
      </c>
      <c r="AU67">
        <f t="shared" si="3"/>
        <v>10</v>
      </c>
      <c r="AV67">
        <f t="shared" si="3"/>
        <v>5</v>
      </c>
      <c r="AW67">
        <f t="shared" si="3"/>
        <v>2</v>
      </c>
      <c r="AX67">
        <f t="shared" si="3"/>
        <v>2</v>
      </c>
      <c r="AY67">
        <f t="shared" si="3"/>
        <v>2</v>
      </c>
      <c r="AZ67">
        <f t="shared" si="3"/>
        <v>2</v>
      </c>
      <c r="BA67">
        <f t="shared" si="3"/>
        <v>2</v>
      </c>
      <c r="BB67">
        <f t="shared" si="3"/>
        <v>2</v>
      </c>
      <c r="BC67">
        <f t="shared" si="3"/>
        <v>2</v>
      </c>
      <c r="BD67">
        <f t="shared" si="3"/>
        <v>2</v>
      </c>
      <c r="BE67">
        <f t="shared" si="3"/>
        <v>2</v>
      </c>
      <c r="BF67">
        <f t="shared" si="3"/>
        <v>2</v>
      </c>
      <c r="BH67">
        <f t="shared" ref="BH67:BH71" si="4">SUM(C67:BF67)</f>
        <v>394</v>
      </c>
    </row>
    <row r="68" spans="1:60" x14ac:dyDescent="0.25">
      <c r="A68" s="60">
        <v>0.4</v>
      </c>
      <c r="B68" t="str">
        <f t="shared" ref="B68:B71" si="5">D35</f>
        <v>yes, is being implemented</v>
      </c>
      <c r="C68">
        <f>$A$68*C63</f>
        <v>4</v>
      </c>
      <c r="D68">
        <f>$A$68*D63</f>
        <v>3.2</v>
      </c>
      <c r="E68">
        <f t="shared" ref="E68:BF68" si="6">$A$68*E63</f>
        <v>0.8</v>
      </c>
      <c r="F68">
        <f t="shared" si="6"/>
        <v>0</v>
      </c>
      <c r="G68">
        <f t="shared" si="6"/>
        <v>0.8</v>
      </c>
      <c r="H68">
        <f t="shared" si="6"/>
        <v>0.8</v>
      </c>
      <c r="I68">
        <f t="shared" si="6"/>
        <v>0.8</v>
      </c>
      <c r="J68">
        <f t="shared" si="6"/>
        <v>0.8</v>
      </c>
      <c r="K68">
        <f t="shared" si="6"/>
        <v>0.8</v>
      </c>
      <c r="L68">
        <f t="shared" si="6"/>
        <v>0.8</v>
      </c>
      <c r="M68">
        <f t="shared" si="6"/>
        <v>4</v>
      </c>
      <c r="N68">
        <f t="shared" si="6"/>
        <v>1.6</v>
      </c>
      <c r="O68">
        <f t="shared" si="6"/>
        <v>4.8000000000000007</v>
      </c>
      <c r="P68">
        <f t="shared" si="6"/>
        <v>1.2000000000000002</v>
      </c>
      <c r="Q68">
        <f t="shared" si="6"/>
        <v>1.2000000000000002</v>
      </c>
      <c r="R68">
        <f t="shared" si="6"/>
        <v>1.2000000000000002</v>
      </c>
      <c r="S68">
        <f t="shared" si="6"/>
        <v>4</v>
      </c>
      <c r="T68">
        <f t="shared" si="6"/>
        <v>2.8000000000000003</v>
      </c>
      <c r="U68">
        <f t="shared" si="6"/>
        <v>2.8000000000000003</v>
      </c>
      <c r="V68">
        <f t="shared" si="6"/>
        <v>2.8000000000000003</v>
      </c>
      <c r="W68">
        <f t="shared" si="6"/>
        <v>2.8000000000000003</v>
      </c>
      <c r="X68">
        <f t="shared" si="6"/>
        <v>2.8000000000000003</v>
      </c>
      <c r="Y68">
        <f t="shared" si="6"/>
        <v>2</v>
      </c>
      <c r="Z68">
        <f t="shared" si="6"/>
        <v>6</v>
      </c>
      <c r="AA68">
        <f t="shared" si="6"/>
        <v>6</v>
      </c>
      <c r="AB68">
        <f t="shared" si="6"/>
        <v>2</v>
      </c>
      <c r="AC68">
        <f t="shared" si="6"/>
        <v>2</v>
      </c>
      <c r="AD68">
        <f t="shared" si="6"/>
        <v>0</v>
      </c>
      <c r="AE68">
        <f t="shared" si="6"/>
        <v>6.4</v>
      </c>
      <c r="AF68">
        <f t="shared" si="6"/>
        <v>6.4</v>
      </c>
      <c r="AG68">
        <f t="shared" si="6"/>
        <v>6.4</v>
      </c>
      <c r="AH68">
        <f t="shared" si="6"/>
        <v>4</v>
      </c>
      <c r="AI68">
        <f t="shared" si="6"/>
        <v>1.6</v>
      </c>
      <c r="AJ68">
        <f t="shared" si="6"/>
        <v>4</v>
      </c>
      <c r="AK68">
        <f t="shared" si="6"/>
        <v>4</v>
      </c>
      <c r="AL68">
        <f t="shared" si="6"/>
        <v>4.8000000000000007</v>
      </c>
      <c r="AM68">
        <f t="shared" si="6"/>
        <v>4.8000000000000007</v>
      </c>
      <c r="AN68">
        <f t="shared" si="6"/>
        <v>5.2</v>
      </c>
      <c r="AO68">
        <f t="shared" si="6"/>
        <v>5.2</v>
      </c>
      <c r="AP68">
        <f t="shared" si="6"/>
        <v>8</v>
      </c>
      <c r="AQ68">
        <f t="shared" si="6"/>
        <v>6</v>
      </c>
      <c r="AR68">
        <f t="shared" si="6"/>
        <v>6</v>
      </c>
      <c r="AS68">
        <f t="shared" si="6"/>
        <v>4</v>
      </c>
      <c r="AT68">
        <f t="shared" si="6"/>
        <v>4</v>
      </c>
      <c r="AU68">
        <f t="shared" si="6"/>
        <v>4</v>
      </c>
      <c r="AV68">
        <f t="shared" si="6"/>
        <v>2</v>
      </c>
      <c r="AW68">
        <f t="shared" si="6"/>
        <v>0.8</v>
      </c>
      <c r="AX68">
        <f t="shared" si="6"/>
        <v>0.8</v>
      </c>
      <c r="AY68">
        <f t="shared" si="6"/>
        <v>0.8</v>
      </c>
      <c r="AZ68">
        <f t="shared" si="6"/>
        <v>0.8</v>
      </c>
      <c r="BA68">
        <f t="shared" si="6"/>
        <v>0.8</v>
      </c>
      <c r="BB68">
        <f t="shared" si="6"/>
        <v>0.8</v>
      </c>
      <c r="BC68">
        <f t="shared" si="6"/>
        <v>0.8</v>
      </c>
      <c r="BD68">
        <f t="shared" si="6"/>
        <v>0.8</v>
      </c>
      <c r="BE68">
        <f t="shared" si="6"/>
        <v>0.8</v>
      </c>
      <c r="BF68">
        <f t="shared" si="6"/>
        <v>0.8</v>
      </c>
      <c r="BH68">
        <f t="shared" si="4"/>
        <v>157.60000000000011</v>
      </c>
    </row>
    <row r="69" spans="1:60" x14ac:dyDescent="0.25">
      <c r="A69" s="60">
        <v>0.05</v>
      </c>
      <c r="B69" t="str">
        <f t="shared" si="5"/>
        <v>no not yet</v>
      </c>
      <c r="C69">
        <f>$A$69*C63</f>
        <v>0.5</v>
      </c>
      <c r="D69">
        <f t="shared" ref="D69:BF69" si="7">$A$69*D63</f>
        <v>0.4</v>
      </c>
      <c r="E69">
        <f t="shared" si="7"/>
        <v>0.1</v>
      </c>
      <c r="F69">
        <f t="shared" si="7"/>
        <v>0</v>
      </c>
      <c r="G69">
        <f t="shared" si="7"/>
        <v>0.1</v>
      </c>
      <c r="H69">
        <f t="shared" si="7"/>
        <v>0.1</v>
      </c>
      <c r="I69">
        <f t="shared" si="7"/>
        <v>0.1</v>
      </c>
      <c r="J69">
        <f t="shared" si="7"/>
        <v>0.1</v>
      </c>
      <c r="K69">
        <f t="shared" si="7"/>
        <v>0.1</v>
      </c>
      <c r="L69">
        <f t="shared" si="7"/>
        <v>0.1</v>
      </c>
      <c r="M69">
        <f t="shared" si="7"/>
        <v>0.5</v>
      </c>
      <c r="N69">
        <f t="shared" si="7"/>
        <v>0.2</v>
      </c>
      <c r="O69">
        <f t="shared" si="7"/>
        <v>0.60000000000000009</v>
      </c>
      <c r="P69">
        <f t="shared" si="7"/>
        <v>0.15000000000000002</v>
      </c>
      <c r="Q69">
        <f t="shared" si="7"/>
        <v>0.15000000000000002</v>
      </c>
      <c r="R69">
        <f t="shared" si="7"/>
        <v>0.15000000000000002</v>
      </c>
      <c r="S69">
        <f t="shared" si="7"/>
        <v>0.5</v>
      </c>
      <c r="T69">
        <f t="shared" si="7"/>
        <v>0.35000000000000003</v>
      </c>
      <c r="U69">
        <f t="shared" si="7"/>
        <v>0.35000000000000003</v>
      </c>
      <c r="V69">
        <f t="shared" si="7"/>
        <v>0.35000000000000003</v>
      </c>
      <c r="W69">
        <f t="shared" si="7"/>
        <v>0.35000000000000003</v>
      </c>
      <c r="X69">
        <f t="shared" si="7"/>
        <v>0.35000000000000003</v>
      </c>
      <c r="Y69">
        <f t="shared" si="7"/>
        <v>0.25</v>
      </c>
      <c r="Z69">
        <f t="shared" si="7"/>
        <v>0.75</v>
      </c>
      <c r="AA69">
        <f t="shared" si="7"/>
        <v>0.75</v>
      </c>
      <c r="AB69">
        <f t="shared" si="7"/>
        <v>0.25</v>
      </c>
      <c r="AC69">
        <f t="shared" si="7"/>
        <v>0.25</v>
      </c>
      <c r="AD69">
        <f t="shared" si="7"/>
        <v>0</v>
      </c>
      <c r="AE69">
        <f t="shared" si="7"/>
        <v>0.8</v>
      </c>
      <c r="AF69">
        <f t="shared" si="7"/>
        <v>0.8</v>
      </c>
      <c r="AG69">
        <f t="shared" si="7"/>
        <v>0.8</v>
      </c>
      <c r="AH69">
        <f t="shared" si="7"/>
        <v>0.5</v>
      </c>
      <c r="AI69">
        <f t="shared" si="7"/>
        <v>0.2</v>
      </c>
      <c r="AJ69">
        <f t="shared" si="7"/>
        <v>0.5</v>
      </c>
      <c r="AK69">
        <f t="shared" si="7"/>
        <v>0.5</v>
      </c>
      <c r="AL69">
        <f t="shared" si="7"/>
        <v>0.60000000000000009</v>
      </c>
      <c r="AM69">
        <f t="shared" si="7"/>
        <v>0.60000000000000009</v>
      </c>
      <c r="AN69">
        <f t="shared" si="7"/>
        <v>0.65</v>
      </c>
      <c r="AO69">
        <f t="shared" si="7"/>
        <v>0.65</v>
      </c>
      <c r="AP69">
        <f t="shared" si="7"/>
        <v>1</v>
      </c>
      <c r="AQ69">
        <f t="shared" si="7"/>
        <v>0.75</v>
      </c>
      <c r="AR69">
        <f t="shared" si="7"/>
        <v>0.75</v>
      </c>
      <c r="AS69">
        <f t="shared" si="7"/>
        <v>0.5</v>
      </c>
      <c r="AT69">
        <f t="shared" si="7"/>
        <v>0.5</v>
      </c>
      <c r="AU69">
        <f t="shared" si="7"/>
        <v>0.5</v>
      </c>
      <c r="AV69">
        <f t="shared" si="7"/>
        <v>0.25</v>
      </c>
      <c r="AW69">
        <f t="shared" si="7"/>
        <v>0.1</v>
      </c>
      <c r="AX69">
        <f t="shared" si="7"/>
        <v>0.1</v>
      </c>
      <c r="AY69">
        <f t="shared" si="7"/>
        <v>0.1</v>
      </c>
      <c r="AZ69">
        <f t="shared" si="7"/>
        <v>0.1</v>
      </c>
      <c r="BA69">
        <f t="shared" si="7"/>
        <v>0.1</v>
      </c>
      <c r="BB69">
        <f t="shared" si="7"/>
        <v>0.1</v>
      </c>
      <c r="BC69">
        <f t="shared" si="7"/>
        <v>0.1</v>
      </c>
      <c r="BD69">
        <f t="shared" si="7"/>
        <v>0.1</v>
      </c>
      <c r="BE69">
        <f t="shared" si="7"/>
        <v>0.1</v>
      </c>
      <c r="BF69">
        <f t="shared" si="7"/>
        <v>0.1</v>
      </c>
      <c r="BH69">
        <f t="shared" si="4"/>
        <v>19.700000000000014</v>
      </c>
    </row>
    <row r="70" spans="1:60" x14ac:dyDescent="0.25">
      <c r="A70" s="60">
        <v>0</v>
      </c>
      <c r="B70" t="str">
        <f t="shared" si="5"/>
        <v>no, not at all</v>
      </c>
      <c r="C70">
        <v>0</v>
      </c>
      <c r="D70">
        <v>0</v>
      </c>
      <c r="E70">
        <v>0</v>
      </c>
      <c r="F70">
        <v>0</v>
      </c>
      <c r="G70">
        <v>0</v>
      </c>
      <c r="H70">
        <v>0</v>
      </c>
      <c r="I70">
        <v>0</v>
      </c>
      <c r="J70">
        <v>0</v>
      </c>
      <c r="K70">
        <v>0</v>
      </c>
      <c r="L70">
        <v>0</v>
      </c>
      <c r="M70">
        <v>0</v>
      </c>
      <c r="N70">
        <v>0</v>
      </c>
      <c r="O70">
        <v>0</v>
      </c>
      <c r="P70">
        <v>0</v>
      </c>
      <c r="Q70">
        <v>0</v>
      </c>
      <c r="R70">
        <v>0</v>
      </c>
      <c r="S70">
        <v>0</v>
      </c>
      <c r="T70">
        <v>0</v>
      </c>
      <c r="U70">
        <v>0</v>
      </c>
      <c r="V70">
        <v>0</v>
      </c>
      <c r="W70">
        <v>0</v>
      </c>
      <c r="X70">
        <v>0</v>
      </c>
      <c r="Y70">
        <v>0</v>
      </c>
      <c r="Z70">
        <v>0</v>
      </c>
      <c r="AA70">
        <v>0</v>
      </c>
      <c r="AB70">
        <v>0</v>
      </c>
      <c r="AC70">
        <v>0</v>
      </c>
      <c r="AD70">
        <v>0</v>
      </c>
      <c r="AE70">
        <v>0</v>
      </c>
      <c r="AF70">
        <v>0</v>
      </c>
      <c r="AG70">
        <v>0</v>
      </c>
      <c r="AH70">
        <v>0</v>
      </c>
      <c r="AI70">
        <v>0</v>
      </c>
      <c r="AJ70">
        <v>0</v>
      </c>
      <c r="AK70">
        <v>0</v>
      </c>
      <c r="AL70">
        <v>0</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H70">
        <f t="shared" si="4"/>
        <v>0</v>
      </c>
    </row>
    <row r="71" spans="1:60" x14ac:dyDescent="0.25">
      <c r="B71" t="str">
        <f t="shared" si="5"/>
        <v>unknown</v>
      </c>
      <c r="C71">
        <v>0</v>
      </c>
      <c r="D71">
        <v>0</v>
      </c>
      <c r="E71">
        <v>0</v>
      </c>
      <c r="F71">
        <v>0</v>
      </c>
      <c r="G71">
        <v>0</v>
      </c>
      <c r="H71">
        <v>0</v>
      </c>
      <c r="I71">
        <v>0</v>
      </c>
      <c r="J71">
        <v>0</v>
      </c>
      <c r="K71">
        <v>0</v>
      </c>
      <c r="L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c r="AL71">
        <v>0</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H71">
        <f t="shared" si="4"/>
        <v>0</v>
      </c>
    </row>
    <row r="72" spans="1:60" x14ac:dyDescent="0.25">
      <c r="B72" t="str">
        <f>D39</f>
        <v>n/a</v>
      </c>
    </row>
    <row r="75" spans="1:60" x14ac:dyDescent="0.25">
      <c r="A75" t="s">
        <v>186</v>
      </c>
      <c r="E75" t="s">
        <v>187</v>
      </c>
      <c r="H75" t="s">
        <v>188</v>
      </c>
      <c r="L75" t="s">
        <v>189</v>
      </c>
      <c r="N75" t="s">
        <v>190</v>
      </c>
      <c r="P75" t="s">
        <v>191</v>
      </c>
      <c r="T75" t="s">
        <v>193</v>
      </c>
    </row>
    <row r="76" spans="1:60" x14ac:dyDescent="0.25">
      <c r="A76" s="87" t="s">
        <v>108</v>
      </c>
      <c r="E76" s="87" t="s">
        <v>108</v>
      </c>
      <c r="H76" s="87" t="s">
        <v>108</v>
      </c>
      <c r="L76" t="s">
        <v>108</v>
      </c>
      <c r="N76" s="87" t="s">
        <v>108</v>
      </c>
      <c r="P76" s="87" t="s">
        <v>108</v>
      </c>
      <c r="T76" t="s">
        <v>379</v>
      </c>
    </row>
    <row r="77" spans="1:60" x14ac:dyDescent="0.25">
      <c r="A77" t="s">
        <v>393</v>
      </c>
      <c r="E77" t="s">
        <v>400</v>
      </c>
      <c r="H77" t="s">
        <v>404</v>
      </c>
      <c r="L77" t="s">
        <v>380</v>
      </c>
      <c r="N77" t="s">
        <v>407</v>
      </c>
      <c r="P77" t="s">
        <v>411</v>
      </c>
      <c r="T77" t="s">
        <v>394</v>
      </c>
    </row>
    <row r="78" spans="1:60" x14ac:dyDescent="0.25">
      <c r="A78" t="s">
        <v>394</v>
      </c>
      <c r="E78" t="s">
        <v>401</v>
      </c>
      <c r="H78" t="s">
        <v>405</v>
      </c>
      <c r="L78" t="s">
        <v>381</v>
      </c>
      <c r="N78" t="s">
        <v>408</v>
      </c>
      <c r="P78" t="s">
        <v>412</v>
      </c>
      <c r="T78" t="s">
        <v>414</v>
      </c>
    </row>
    <row r="79" spans="1:60" x14ac:dyDescent="0.25">
      <c r="A79" t="s">
        <v>395</v>
      </c>
      <c r="E79" t="s">
        <v>402</v>
      </c>
      <c r="H79" t="s">
        <v>406</v>
      </c>
      <c r="N79" t="s">
        <v>409</v>
      </c>
      <c r="P79" t="s">
        <v>413</v>
      </c>
      <c r="T79" t="s">
        <v>415</v>
      </c>
    </row>
    <row r="80" spans="1:60" x14ac:dyDescent="0.25">
      <c r="A80" t="s">
        <v>396</v>
      </c>
      <c r="E80" t="s">
        <v>403</v>
      </c>
      <c r="N80" t="s">
        <v>410</v>
      </c>
      <c r="T80" t="s">
        <v>416</v>
      </c>
    </row>
    <row r="81" spans="1:30" x14ac:dyDescent="0.25">
      <c r="A81" t="s">
        <v>397</v>
      </c>
      <c r="T81" t="s">
        <v>417</v>
      </c>
    </row>
    <row r="82" spans="1:30" x14ac:dyDescent="0.25">
      <c r="A82" t="s">
        <v>398</v>
      </c>
      <c r="T82" t="s">
        <v>418</v>
      </c>
    </row>
    <row r="83" spans="1:30" x14ac:dyDescent="0.25">
      <c r="A83" t="s">
        <v>399</v>
      </c>
      <c r="T83" t="s">
        <v>409</v>
      </c>
    </row>
    <row r="85" spans="1:30" x14ac:dyDescent="0.25">
      <c r="A85" t="s">
        <v>192</v>
      </c>
    </row>
    <row r="86" spans="1:30" x14ac:dyDescent="0.25">
      <c r="A86" t="b">
        <f>'Policy and AtR (1-3)'!P15</f>
        <v>0</v>
      </c>
      <c r="B86" t="s">
        <v>419</v>
      </c>
      <c r="C86">
        <v>4</v>
      </c>
      <c r="D86" t="s">
        <v>428</v>
      </c>
      <c r="U86" t="s">
        <v>199</v>
      </c>
    </row>
    <row r="87" spans="1:30" x14ac:dyDescent="0.25">
      <c r="A87" t="b">
        <f>'Policy and AtR (1-3)'!P16</f>
        <v>0</v>
      </c>
      <c r="B87" t="s">
        <v>420</v>
      </c>
      <c r="C87">
        <v>3</v>
      </c>
      <c r="D87" t="s">
        <v>427</v>
      </c>
      <c r="U87">
        <v>2</v>
      </c>
      <c r="V87">
        <v>2</v>
      </c>
      <c r="W87">
        <v>2</v>
      </c>
      <c r="X87">
        <v>2</v>
      </c>
      <c r="Y87">
        <v>2</v>
      </c>
      <c r="Z87">
        <v>2</v>
      </c>
      <c r="AA87">
        <v>2</v>
      </c>
      <c r="AB87">
        <v>2</v>
      </c>
      <c r="AC87">
        <v>2</v>
      </c>
      <c r="AD87">
        <v>2</v>
      </c>
    </row>
    <row r="88" spans="1:30" x14ac:dyDescent="0.25">
      <c r="A88" t="b">
        <f>'Policy and AtR (1-3)'!P17</f>
        <v>0</v>
      </c>
      <c r="C88">
        <v>3</v>
      </c>
      <c r="D88" t="s">
        <v>429</v>
      </c>
      <c r="U88" t="s">
        <v>47</v>
      </c>
      <c r="V88" t="s">
        <v>48</v>
      </c>
      <c r="W88" t="s">
        <v>49</v>
      </c>
      <c r="X88" t="s">
        <v>50</v>
      </c>
      <c r="Y88" t="s">
        <v>51</v>
      </c>
      <c r="Z88" t="s">
        <v>52</v>
      </c>
      <c r="AA88" t="s">
        <v>53</v>
      </c>
      <c r="AB88" t="s">
        <v>54</v>
      </c>
      <c r="AC88" t="s">
        <v>55</v>
      </c>
      <c r="AD88" t="s">
        <v>56</v>
      </c>
    </row>
    <row r="89" spans="1:30" x14ac:dyDescent="0.25">
      <c r="C89">
        <v>0</v>
      </c>
      <c r="D89" t="s">
        <v>430</v>
      </c>
      <c r="T89" t="str">
        <f>C11</f>
        <v>fill in</v>
      </c>
      <c r="U89">
        <v>0</v>
      </c>
      <c r="V89">
        <v>0</v>
      </c>
      <c r="W89">
        <v>0</v>
      </c>
      <c r="X89">
        <v>0</v>
      </c>
      <c r="Y89">
        <v>0</v>
      </c>
      <c r="Z89">
        <v>0</v>
      </c>
      <c r="AA89">
        <v>0</v>
      </c>
      <c r="AB89">
        <v>0</v>
      </c>
      <c r="AC89">
        <v>0</v>
      </c>
      <c r="AD89">
        <v>0</v>
      </c>
    </row>
    <row r="90" spans="1:30" x14ac:dyDescent="0.25">
      <c r="C90">
        <v>0</v>
      </c>
      <c r="D90" t="s">
        <v>431</v>
      </c>
      <c r="S90">
        <v>100</v>
      </c>
      <c r="T90" t="str">
        <f t="shared" ref="T90:T95" si="8">C12</f>
        <v>yes, entirely</v>
      </c>
      <c r="U90">
        <f>U87</f>
        <v>2</v>
      </c>
      <c r="V90">
        <f>V87</f>
        <v>2</v>
      </c>
      <c r="W90">
        <f t="shared" ref="W90:AD90" si="9">W87</f>
        <v>2</v>
      </c>
      <c r="X90">
        <f>X87</f>
        <v>2</v>
      </c>
      <c r="Y90">
        <f t="shared" si="9"/>
        <v>2</v>
      </c>
      <c r="Z90">
        <f t="shared" si="9"/>
        <v>2</v>
      </c>
      <c r="AA90">
        <f t="shared" si="9"/>
        <v>2</v>
      </c>
      <c r="AB90">
        <f t="shared" si="9"/>
        <v>2</v>
      </c>
      <c r="AC90">
        <f t="shared" si="9"/>
        <v>2</v>
      </c>
      <c r="AD90">
        <f t="shared" si="9"/>
        <v>2</v>
      </c>
    </row>
    <row r="91" spans="1:30" x14ac:dyDescent="0.25">
      <c r="C91">
        <v>0</v>
      </c>
      <c r="D91" t="s">
        <v>432</v>
      </c>
      <c r="S91" s="60">
        <v>0.5</v>
      </c>
      <c r="T91" t="str">
        <f t="shared" si="8"/>
        <v>yes, is being implemented</v>
      </c>
      <c r="U91">
        <f>$S$91*U87</f>
        <v>1</v>
      </c>
      <c r="V91">
        <f t="shared" ref="V91:AD91" si="10">$S$91*V87</f>
        <v>1</v>
      </c>
      <c r="W91">
        <f t="shared" si="10"/>
        <v>1</v>
      </c>
      <c r="X91">
        <f t="shared" si="10"/>
        <v>1</v>
      </c>
      <c r="Y91">
        <f t="shared" si="10"/>
        <v>1</v>
      </c>
      <c r="Z91">
        <f t="shared" si="10"/>
        <v>1</v>
      </c>
      <c r="AA91">
        <f t="shared" si="10"/>
        <v>1</v>
      </c>
      <c r="AB91">
        <f t="shared" si="10"/>
        <v>1</v>
      </c>
      <c r="AC91">
        <f t="shared" si="10"/>
        <v>1</v>
      </c>
      <c r="AD91">
        <f t="shared" si="10"/>
        <v>1</v>
      </c>
    </row>
    <row r="92" spans="1:30" x14ac:dyDescent="0.25">
      <c r="T92" t="str">
        <f t="shared" si="8"/>
        <v>no not yet</v>
      </c>
    </row>
    <row r="93" spans="1:30" x14ac:dyDescent="0.25">
      <c r="A93" t="s">
        <v>197</v>
      </c>
      <c r="T93" t="str">
        <f t="shared" si="8"/>
        <v>no, not at all</v>
      </c>
    </row>
    <row r="94" spans="1:30" x14ac:dyDescent="0.25">
      <c r="A94" t="b">
        <f>'Policy and AtR (1-3)'!Q79</f>
        <v>0</v>
      </c>
      <c r="B94" t="s">
        <v>419</v>
      </c>
      <c r="C94">
        <v>0</v>
      </c>
      <c r="D94" t="s">
        <v>421</v>
      </c>
      <c r="T94" t="str">
        <f t="shared" si="8"/>
        <v>unknown</v>
      </c>
    </row>
    <row r="95" spans="1:30" x14ac:dyDescent="0.25">
      <c r="A95" t="b">
        <f>'Policy and AtR (1-3)'!Q80</f>
        <v>0</v>
      </c>
      <c r="B95" t="s">
        <v>420</v>
      </c>
      <c r="C95">
        <v>1</v>
      </c>
      <c r="D95" t="s">
        <v>422</v>
      </c>
      <c r="T95" t="str">
        <f t="shared" si="8"/>
        <v>n/a</v>
      </c>
    </row>
    <row r="96" spans="1:30" x14ac:dyDescent="0.25">
      <c r="A96" t="b">
        <f>'Policy and AtR (1-3)'!Q81</f>
        <v>0</v>
      </c>
      <c r="C96">
        <v>2</v>
      </c>
      <c r="D96" t="s">
        <v>423</v>
      </c>
    </row>
    <row r="97" spans="1:27" x14ac:dyDescent="0.25">
      <c r="A97" t="b">
        <f>'Policy and AtR (1-3)'!Q82</f>
        <v>0</v>
      </c>
      <c r="C97">
        <v>3</v>
      </c>
      <c r="D97" t="s">
        <v>424</v>
      </c>
      <c r="U97" t="s">
        <v>201</v>
      </c>
      <c r="Y97" t="s">
        <v>203</v>
      </c>
    </row>
    <row r="98" spans="1:27" x14ac:dyDescent="0.25">
      <c r="A98" t="b">
        <f>'Policy and AtR (1-3)'!Q83</f>
        <v>0</v>
      </c>
      <c r="C98">
        <v>3</v>
      </c>
      <c r="D98" t="s">
        <v>425</v>
      </c>
      <c r="U98" t="s">
        <v>379</v>
      </c>
      <c r="W98">
        <v>0</v>
      </c>
      <c r="Y98" t="s">
        <v>379</v>
      </c>
      <c r="AA98">
        <v>0</v>
      </c>
    </row>
    <row r="99" spans="1:27" x14ac:dyDescent="0.25">
      <c r="A99" t="b">
        <f>'Policy and AtR (1-3)'!Q84</f>
        <v>0</v>
      </c>
      <c r="C99">
        <v>3</v>
      </c>
      <c r="D99" t="s">
        <v>426</v>
      </c>
      <c r="U99" t="s">
        <v>498</v>
      </c>
      <c r="W99">
        <v>0</v>
      </c>
      <c r="Y99" t="s">
        <v>501</v>
      </c>
      <c r="AA99">
        <v>4</v>
      </c>
    </row>
    <row r="100" spans="1:27" x14ac:dyDescent="0.25">
      <c r="U100" t="s">
        <v>499</v>
      </c>
      <c r="W100">
        <v>2</v>
      </c>
      <c r="Y100" t="s">
        <v>502</v>
      </c>
      <c r="AA100">
        <v>1</v>
      </c>
    </row>
    <row r="101" spans="1:27" x14ac:dyDescent="0.25">
      <c r="U101" t="s">
        <v>500</v>
      </c>
      <c r="W101">
        <v>2</v>
      </c>
      <c r="Y101" t="s">
        <v>503</v>
      </c>
      <c r="AA101">
        <v>1</v>
      </c>
    </row>
    <row r="102" spans="1:27" x14ac:dyDescent="0.25">
      <c r="Y102" t="s">
        <v>381</v>
      </c>
      <c r="AA102">
        <v>0</v>
      </c>
    </row>
    <row r="103" spans="1:27" x14ac:dyDescent="0.25">
      <c r="Y103" t="s">
        <v>409</v>
      </c>
      <c r="AA103">
        <v>0</v>
      </c>
    </row>
    <row r="104" spans="1:27" x14ac:dyDescent="0.25">
      <c r="Y104" t="s">
        <v>387</v>
      </c>
      <c r="AA104">
        <v>0</v>
      </c>
    </row>
    <row r="106" spans="1:27" x14ac:dyDescent="0.25">
      <c r="L106" t="s">
        <v>207</v>
      </c>
    </row>
    <row r="107" spans="1:27" x14ac:dyDescent="0.25">
      <c r="A107" t="s">
        <v>205</v>
      </c>
      <c r="L107" t="s">
        <v>379</v>
      </c>
      <c r="P107" t="s">
        <v>208</v>
      </c>
    </row>
    <row r="108" spans="1:27" x14ac:dyDescent="0.25">
      <c r="A108" t="b">
        <f>'Policy and AtR (1-3)'!Q110</f>
        <v>0</v>
      </c>
      <c r="B108" t="s">
        <v>419</v>
      </c>
      <c r="C108">
        <v>1</v>
      </c>
      <c r="D108" t="s">
        <v>433</v>
      </c>
      <c r="L108" t="s">
        <v>442</v>
      </c>
      <c r="N108">
        <v>2</v>
      </c>
      <c r="P108" t="b">
        <f>'Policy and AtR (1-3)'!Q137</f>
        <v>0</v>
      </c>
      <c r="Q108" t="s">
        <v>419</v>
      </c>
      <c r="R108">
        <v>2</v>
      </c>
      <c r="S108" t="s">
        <v>447</v>
      </c>
    </row>
    <row r="109" spans="1:27" x14ac:dyDescent="0.25">
      <c r="A109" t="b">
        <f>'Policy and AtR (1-3)'!Q111</f>
        <v>0</v>
      </c>
      <c r="B109" t="s">
        <v>420</v>
      </c>
      <c r="C109">
        <v>1</v>
      </c>
      <c r="D109" t="s">
        <v>434</v>
      </c>
      <c r="L109" t="s">
        <v>443</v>
      </c>
      <c r="N109">
        <v>1</v>
      </c>
      <c r="P109" t="b">
        <f>'Policy and AtR (1-3)'!Q138</f>
        <v>0</v>
      </c>
      <c r="Q109" t="s">
        <v>420</v>
      </c>
      <c r="R109">
        <v>4</v>
      </c>
      <c r="S109" t="s">
        <v>448</v>
      </c>
    </row>
    <row r="110" spans="1:27" x14ac:dyDescent="0.25">
      <c r="A110" t="b">
        <f>'Policy and AtR (1-3)'!Q112</f>
        <v>0</v>
      </c>
      <c r="C110">
        <v>1</v>
      </c>
      <c r="D110" t="s">
        <v>435</v>
      </c>
      <c r="L110" t="s">
        <v>444</v>
      </c>
      <c r="N110">
        <v>1</v>
      </c>
    </row>
    <row r="111" spans="1:27" x14ac:dyDescent="0.25">
      <c r="A111" t="b">
        <f>'Policy and AtR (1-3)'!Q113</f>
        <v>0</v>
      </c>
      <c r="C111">
        <v>1</v>
      </c>
      <c r="D111" t="s">
        <v>436</v>
      </c>
      <c r="L111" t="s">
        <v>445</v>
      </c>
      <c r="N111">
        <v>0</v>
      </c>
      <c r="P111" t="s">
        <v>209</v>
      </c>
    </row>
    <row r="112" spans="1:27" x14ac:dyDescent="0.25">
      <c r="A112" t="b">
        <f>'Policy and AtR (1-3)'!Q114</f>
        <v>0</v>
      </c>
      <c r="C112">
        <v>1</v>
      </c>
      <c r="D112" t="s">
        <v>437</v>
      </c>
      <c r="L112" t="s">
        <v>446</v>
      </c>
      <c r="N112">
        <v>0</v>
      </c>
      <c r="P112" t="b">
        <f>'Policy and AtR (1-3)'!Q144</f>
        <v>0</v>
      </c>
      <c r="Q112" t="s">
        <v>419</v>
      </c>
      <c r="R112">
        <v>4</v>
      </c>
      <c r="S112" t="s">
        <v>449</v>
      </c>
    </row>
    <row r="113" spans="1:23" x14ac:dyDescent="0.25">
      <c r="A113" t="b">
        <f>'Policy and AtR (1-3)'!Q115</f>
        <v>0</v>
      </c>
      <c r="C113">
        <v>1</v>
      </c>
      <c r="D113" t="s">
        <v>438</v>
      </c>
      <c r="L113" t="s">
        <v>409</v>
      </c>
      <c r="N113">
        <v>0</v>
      </c>
      <c r="P113" t="b">
        <f>'Policy and AtR (1-3)'!Q145</f>
        <v>0</v>
      </c>
      <c r="Q113" t="s">
        <v>420</v>
      </c>
      <c r="R113">
        <v>5</v>
      </c>
      <c r="S113" t="s">
        <v>450</v>
      </c>
    </row>
    <row r="114" spans="1:23" x14ac:dyDescent="0.25">
      <c r="A114" t="b">
        <f>'Policy and AtR (1-3)'!Q116</f>
        <v>0</v>
      </c>
      <c r="C114">
        <v>1</v>
      </c>
      <c r="D114" t="s">
        <v>439</v>
      </c>
      <c r="L114" t="s">
        <v>387</v>
      </c>
    </row>
    <row r="115" spans="1:23" x14ac:dyDescent="0.25">
      <c r="A115" t="b">
        <f>'Policy and AtR (1-3)'!Q117</f>
        <v>0</v>
      </c>
      <c r="C115">
        <v>1</v>
      </c>
      <c r="D115" t="s">
        <v>440</v>
      </c>
    </row>
    <row r="116" spans="1:23" x14ac:dyDescent="0.25">
      <c r="A116" t="b">
        <f>'Policy and AtR (1-3)'!Q118</f>
        <v>0</v>
      </c>
      <c r="C116">
        <v>0</v>
      </c>
      <c r="D116" t="s">
        <v>441</v>
      </c>
      <c r="L116" t="s">
        <v>210</v>
      </c>
      <c r="P116" t="s">
        <v>211</v>
      </c>
      <c r="U116" t="s">
        <v>214</v>
      </c>
    </row>
    <row r="117" spans="1:23" x14ac:dyDescent="0.25">
      <c r="A117" t="b">
        <f>'Policy and AtR (1-3)'!Q119</f>
        <v>0</v>
      </c>
      <c r="C117">
        <v>0</v>
      </c>
      <c r="D117" t="s">
        <v>409</v>
      </c>
      <c r="L117" t="s">
        <v>379</v>
      </c>
      <c r="P117" t="s">
        <v>379</v>
      </c>
      <c r="R117">
        <v>0</v>
      </c>
      <c r="S117">
        <v>0</v>
      </c>
      <c r="U117" t="s">
        <v>379</v>
      </c>
      <c r="W117">
        <v>0</v>
      </c>
    </row>
    <row r="118" spans="1:23" x14ac:dyDescent="0.25">
      <c r="A118" t="b">
        <f>'Policy and AtR (1-3)'!Q120</f>
        <v>0</v>
      </c>
      <c r="C118">
        <v>1</v>
      </c>
      <c r="D118" t="s">
        <v>387</v>
      </c>
      <c r="L118" t="s">
        <v>496</v>
      </c>
      <c r="P118" t="s">
        <v>489</v>
      </c>
      <c r="R118">
        <v>10</v>
      </c>
      <c r="S118">
        <v>10</v>
      </c>
      <c r="U118" t="s">
        <v>492</v>
      </c>
      <c r="W118">
        <v>1</v>
      </c>
    </row>
    <row r="119" spans="1:23" x14ac:dyDescent="0.25">
      <c r="L119" t="s">
        <v>497</v>
      </c>
      <c r="P119" t="s">
        <v>490</v>
      </c>
      <c r="R119">
        <v>8</v>
      </c>
      <c r="S119">
        <v>10</v>
      </c>
      <c r="U119" t="s">
        <v>493</v>
      </c>
      <c r="W119">
        <v>2</v>
      </c>
    </row>
    <row r="120" spans="1:23" x14ac:dyDescent="0.25">
      <c r="A120" t="b">
        <f>'Reporting (10)'!Q48</f>
        <v>0</v>
      </c>
      <c r="B120" t="s">
        <v>419</v>
      </c>
      <c r="C120">
        <v>0</v>
      </c>
      <c r="D120" t="s">
        <v>451</v>
      </c>
      <c r="L120" t="s">
        <v>409</v>
      </c>
      <c r="P120" t="s">
        <v>491</v>
      </c>
      <c r="R120">
        <v>5</v>
      </c>
      <c r="S120">
        <v>8</v>
      </c>
      <c r="U120" t="s">
        <v>494</v>
      </c>
      <c r="W120">
        <v>5</v>
      </c>
    </row>
    <row r="121" spans="1:23" x14ac:dyDescent="0.25">
      <c r="A121" t="b">
        <f>'Reporting (10)'!Q49</f>
        <v>0</v>
      </c>
      <c r="B121" t="s">
        <v>420</v>
      </c>
      <c r="C121">
        <v>1</v>
      </c>
      <c r="D121" t="s">
        <v>452</v>
      </c>
      <c r="P121" t="s">
        <v>381</v>
      </c>
      <c r="R121">
        <v>0</v>
      </c>
      <c r="S121">
        <v>0</v>
      </c>
      <c r="U121" t="s">
        <v>495</v>
      </c>
      <c r="W121">
        <v>10</v>
      </c>
    </row>
    <row r="122" spans="1:23" x14ac:dyDescent="0.25">
      <c r="A122" t="b">
        <f>'Reporting (10)'!Q50</f>
        <v>0</v>
      </c>
      <c r="C122">
        <v>1</v>
      </c>
      <c r="D122" t="s">
        <v>453</v>
      </c>
      <c r="P122" t="s">
        <v>409</v>
      </c>
      <c r="R122">
        <v>0</v>
      </c>
      <c r="S122">
        <v>0</v>
      </c>
      <c r="U122" t="s">
        <v>482</v>
      </c>
      <c r="W122">
        <v>0</v>
      </c>
    </row>
    <row r="123" spans="1:23" x14ac:dyDescent="0.25">
      <c r="A123" t="b">
        <f>'Reporting (10)'!Q51</f>
        <v>0</v>
      </c>
      <c r="C123">
        <v>1</v>
      </c>
      <c r="D123" t="s">
        <v>454</v>
      </c>
      <c r="R123" t="s">
        <v>212</v>
      </c>
      <c r="S123" t="s">
        <v>213</v>
      </c>
      <c r="U123" t="s">
        <v>409</v>
      </c>
      <c r="W123">
        <v>0</v>
      </c>
    </row>
    <row r="124" spans="1:23" x14ac:dyDescent="0.25">
      <c r="A124" t="b">
        <f>'Reporting (10)'!Q52</f>
        <v>0</v>
      </c>
      <c r="C124">
        <v>1</v>
      </c>
      <c r="D124" t="s">
        <v>455</v>
      </c>
    </row>
    <row r="125" spans="1:23" x14ac:dyDescent="0.25">
      <c r="A125" t="b">
        <f>'Reporting (10)'!Q53</f>
        <v>0</v>
      </c>
      <c r="C125">
        <v>1</v>
      </c>
      <c r="D125" t="s">
        <v>456</v>
      </c>
      <c r="L125" t="s">
        <v>215</v>
      </c>
      <c r="P125" t="s">
        <v>216</v>
      </c>
      <c r="T125" t="s">
        <v>217</v>
      </c>
    </row>
    <row r="126" spans="1:23" x14ac:dyDescent="0.25">
      <c r="A126" t="b">
        <f>'Reporting (10)'!Q54</f>
        <v>0</v>
      </c>
      <c r="C126">
        <v>1</v>
      </c>
      <c r="D126" t="s">
        <v>457</v>
      </c>
      <c r="L126" t="s">
        <v>379</v>
      </c>
      <c r="P126" t="s">
        <v>379</v>
      </c>
      <c r="R126">
        <v>0</v>
      </c>
      <c r="T126" t="s">
        <v>379</v>
      </c>
      <c r="V126">
        <v>0</v>
      </c>
    </row>
    <row r="127" spans="1:23" x14ac:dyDescent="0.25">
      <c r="A127" t="b">
        <f>'Reporting (10)'!Q55</f>
        <v>0</v>
      </c>
      <c r="C127">
        <v>1</v>
      </c>
      <c r="D127" t="s">
        <v>458</v>
      </c>
      <c r="L127" t="s">
        <v>483</v>
      </c>
      <c r="P127" t="s">
        <v>487</v>
      </c>
      <c r="R127">
        <v>9</v>
      </c>
      <c r="T127" t="s">
        <v>487</v>
      </c>
      <c r="V127">
        <v>8</v>
      </c>
    </row>
    <row r="128" spans="1:23" x14ac:dyDescent="0.25">
      <c r="A128" t="b">
        <f>'Reporting (10)'!Q56</f>
        <v>0</v>
      </c>
      <c r="C128">
        <v>1</v>
      </c>
      <c r="D128" t="s">
        <v>459</v>
      </c>
      <c r="L128" t="s">
        <v>484</v>
      </c>
      <c r="P128" t="s">
        <v>488</v>
      </c>
      <c r="R128">
        <v>3</v>
      </c>
      <c r="T128" t="s">
        <v>488</v>
      </c>
      <c r="V128">
        <v>3</v>
      </c>
    </row>
    <row r="129" spans="1:22" x14ac:dyDescent="0.25">
      <c r="A129" t="b">
        <f>'Reporting (10)'!Q57</f>
        <v>0</v>
      </c>
      <c r="C129">
        <v>1</v>
      </c>
      <c r="D129" t="s">
        <v>460</v>
      </c>
      <c r="L129" t="s">
        <v>485</v>
      </c>
      <c r="P129" t="s">
        <v>381</v>
      </c>
      <c r="R129">
        <v>0</v>
      </c>
      <c r="T129" t="s">
        <v>381</v>
      </c>
      <c r="V129">
        <v>0</v>
      </c>
    </row>
    <row r="130" spans="1:22" x14ac:dyDescent="0.25">
      <c r="A130" t="b">
        <f>'Reporting (10)'!Q58</f>
        <v>0</v>
      </c>
      <c r="C130">
        <v>1</v>
      </c>
      <c r="D130" t="s">
        <v>265</v>
      </c>
      <c r="L130" t="s">
        <v>486</v>
      </c>
      <c r="P130" t="s">
        <v>409</v>
      </c>
      <c r="R130">
        <v>0</v>
      </c>
      <c r="T130" t="s">
        <v>409</v>
      </c>
      <c r="V130">
        <v>0</v>
      </c>
    </row>
    <row r="131" spans="1:22" x14ac:dyDescent="0.25">
      <c r="L131" t="s">
        <v>409</v>
      </c>
      <c r="P131" t="s">
        <v>387</v>
      </c>
      <c r="T131" t="s">
        <v>387</v>
      </c>
    </row>
    <row r="132" spans="1:22" x14ac:dyDescent="0.25">
      <c r="A132" t="s">
        <v>10</v>
      </c>
      <c r="L132" t="s">
        <v>387</v>
      </c>
    </row>
    <row r="133" spans="1:22" x14ac:dyDescent="0.25">
      <c r="A133" t="b">
        <f>'Action Plan (7-8)'!Q15</f>
        <v>0</v>
      </c>
      <c r="B133" t="s">
        <v>419</v>
      </c>
      <c r="C133">
        <v>4</v>
      </c>
      <c r="D133" t="s">
        <v>461</v>
      </c>
    </row>
    <row r="134" spans="1:22" x14ac:dyDescent="0.25">
      <c r="A134" t="b">
        <f>'Action Plan (7-8)'!Q16</f>
        <v>0</v>
      </c>
      <c r="B134" t="s">
        <v>420</v>
      </c>
      <c r="C134">
        <v>4</v>
      </c>
      <c r="D134" t="s">
        <v>462</v>
      </c>
      <c r="L134" t="s">
        <v>218</v>
      </c>
    </row>
    <row r="135" spans="1:22" x14ac:dyDescent="0.25">
      <c r="A135" t="b">
        <f>'Action Plan (7-8)'!Q17</f>
        <v>0</v>
      </c>
      <c r="C135">
        <v>4</v>
      </c>
      <c r="D135" t="s">
        <v>463</v>
      </c>
      <c r="L135" t="s">
        <v>379</v>
      </c>
      <c r="N135">
        <v>0</v>
      </c>
    </row>
    <row r="136" spans="1:22" x14ac:dyDescent="0.25">
      <c r="A136" t="b">
        <f>'Action Plan (7-8)'!Q18</f>
        <v>0</v>
      </c>
      <c r="C136">
        <v>4</v>
      </c>
      <c r="D136" t="s">
        <v>464</v>
      </c>
      <c r="L136" t="s">
        <v>478</v>
      </c>
      <c r="N136">
        <v>15</v>
      </c>
    </row>
    <row r="137" spans="1:22" x14ac:dyDescent="0.25">
      <c r="L137" t="s">
        <v>479</v>
      </c>
      <c r="N137">
        <v>10</v>
      </c>
    </row>
    <row r="138" spans="1:22" x14ac:dyDescent="0.25">
      <c r="A138" t="str">
        <f>'Verification (9)'!C25</f>
        <v>What actions has your company taken on the basis of the evaluation of the IRBC policy implemented by the organization?</v>
      </c>
      <c r="L138" t="s">
        <v>480</v>
      </c>
      <c r="N138">
        <v>5</v>
      </c>
    </row>
    <row r="139" spans="1:22" x14ac:dyDescent="0.25">
      <c r="A139" t="b">
        <f>'Verification (9)'!Q26</f>
        <v>0</v>
      </c>
      <c r="B139" t="s">
        <v>419</v>
      </c>
      <c r="C139" t="s">
        <v>470</v>
      </c>
      <c r="L139" t="s">
        <v>481</v>
      </c>
      <c r="N139">
        <v>3</v>
      </c>
    </row>
    <row r="140" spans="1:22" x14ac:dyDescent="0.25">
      <c r="A140" t="b">
        <f>'Verification (9)'!Q27</f>
        <v>0</v>
      </c>
      <c r="B140" t="s">
        <v>420</v>
      </c>
      <c r="C140" t="s">
        <v>465</v>
      </c>
      <c r="L140" t="s">
        <v>482</v>
      </c>
      <c r="N140">
        <v>0</v>
      </c>
    </row>
    <row r="141" spans="1:22" x14ac:dyDescent="0.25">
      <c r="A141" t="b">
        <f>'Verification (9)'!Q28</f>
        <v>0</v>
      </c>
      <c r="C141" t="s">
        <v>466</v>
      </c>
      <c r="L141" t="s">
        <v>409</v>
      </c>
      <c r="N141">
        <v>0</v>
      </c>
    </row>
    <row r="142" spans="1:22" x14ac:dyDescent="0.25">
      <c r="A142" t="b">
        <f>'Verification (9)'!Q29</f>
        <v>0</v>
      </c>
      <c r="C142" t="s">
        <v>467</v>
      </c>
    </row>
    <row r="143" spans="1:22" x14ac:dyDescent="0.25">
      <c r="A143" t="b">
        <f>'Verification (9)'!Q30</f>
        <v>0</v>
      </c>
      <c r="C143" t="s">
        <v>468</v>
      </c>
    </row>
    <row r="144" spans="1:22" x14ac:dyDescent="0.25">
      <c r="A144" t="b">
        <f>'Verification (9)'!Q31</f>
        <v>0</v>
      </c>
      <c r="C144" t="s">
        <v>469</v>
      </c>
    </row>
    <row r="145" spans="1:4" x14ac:dyDescent="0.25">
      <c r="A145" t="b">
        <f>'Verification (9)'!Q32</f>
        <v>0</v>
      </c>
      <c r="C145" t="s">
        <v>409</v>
      </c>
    </row>
    <row r="147" spans="1:4" x14ac:dyDescent="0.25">
      <c r="A147" t="str">
        <f>'Verification (9)'!C37</f>
        <v>What are the most important circumstances that prevent you from implementing IRBC measures in your supply chain? [multiple answers possible]</v>
      </c>
    </row>
    <row r="148" spans="1:4" x14ac:dyDescent="0.25">
      <c r="A148" t="b">
        <f>'Verification (9)'!Q38</f>
        <v>0</v>
      </c>
      <c r="B148" t="s">
        <v>419</v>
      </c>
      <c r="C148" t="s">
        <v>471</v>
      </c>
    </row>
    <row r="149" spans="1:4" x14ac:dyDescent="0.25">
      <c r="A149" t="b">
        <f>'Verification (9)'!Q39</f>
        <v>0</v>
      </c>
      <c r="B149" t="s">
        <v>420</v>
      </c>
      <c r="C149" t="s">
        <v>514</v>
      </c>
    </row>
    <row r="150" spans="1:4" x14ac:dyDescent="0.25">
      <c r="A150" t="b">
        <f>'Verification (9)'!Q40</f>
        <v>0</v>
      </c>
      <c r="C150" t="s">
        <v>472</v>
      </c>
    </row>
    <row r="151" spans="1:4" x14ac:dyDescent="0.25">
      <c r="A151" t="b">
        <f>'Verification (9)'!Q41</f>
        <v>0</v>
      </c>
      <c r="C151" t="s">
        <v>473</v>
      </c>
    </row>
    <row r="152" spans="1:4" x14ac:dyDescent="0.25">
      <c r="A152" t="b">
        <f>'Verification (9)'!Q42</f>
        <v>0</v>
      </c>
      <c r="C152" t="s">
        <v>474</v>
      </c>
    </row>
    <row r="153" spans="1:4" x14ac:dyDescent="0.25">
      <c r="A153" t="b">
        <f>'Verification (9)'!Q43</f>
        <v>0</v>
      </c>
      <c r="C153" t="s">
        <v>475</v>
      </c>
    </row>
    <row r="154" spans="1:4" x14ac:dyDescent="0.25">
      <c r="A154" t="b">
        <f>'Verification (9)'!Q44</f>
        <v>0</v>
      </c>
      <c r="C154" t="s">
        <v>476</v>
      </c>
    </row>
    <row r="155" spans="1:4" x14ac:dyDescent="0.25">
      <c r="A155" t="b">
        <f>'Verification (9)'!Q45</f>
        <v>0</v>
      </c>
      <c r="C155" t="s">
        <v>477</v>
      </c>
    </row>
    <row r="158" spans="1:4" x14ac:dyDescent="0.25">
      <c r="A158" s="87" t="s">
        <v>223</v>
      </c>
      <c r="B158" t="s">
        <v>224</v>
      </c>
      <c r="C158" t="s">
        <v>176</v>
      </c>
      <c r="D158" t="s">
        <v>222</v>
      </c>
    </row>
    <row r="159" spans="1:4" x14ac:dyDescent="0.25">
      <c r="A159" s="87">
        <v>1</v>
      </c>
      <c r="B159">
        <f>Assessment!AJ28</f>
        <v>0</v>
      </c>
      <c r="C159">
        <v>50</v>
      </c>
      <c r="D159" t="str">
        <f>'Policy and AtR (1-3)'!B12</f>
        <v>Does your company have an International Responsible Business Conduct (IRBC) policy?</v>
      </c>
    </row>
    <row r="160" spans="1:4" x14ac:dyDescent="0.25">
      <c r="A160" s="87">
        <v>2</v>
      </c>
      <c r="B160">
        <f>Assessment!AJ67</f>
        <v>0</v>
      </c>
      <c r="C160">
        <v>60</v>
      </c>
      <c r="D160" t="str">
        <f>'Policy and AtR (1-3)'!B42</f>
        <v>Is IRBC integrated in your business operations?</v>
      </c>
    </row>
    <row r="161" spans="1:4" x14ac:dyDescent="0.25">
      <c r="A161" s="87">
        <v>3</v>
      </c>
      <c r="B161">
        <f>Assessment!AJ79</f>
        <v>0</v>
      </c>
      <c r="C161">
        <v>40</v>
      </c>
      <c r="D161" t="str">
        <f>'Policy and AtR (1-3)'!B130</f>
        <v>Does your company have a complaints mechanism where stakeholders who are adversely affected by the company's actions can go?</v>
      </c>
    </row>
    <row r="162" spans="1:4" x14ac:dyDescent="0.25">
      <c r="A162" s="87">
        <v>4</v>
      </c>
      <c r="B162">
        <f>Assessment!AJ91</f>
        <v>0</v>
      </c>
      <c r="C162">
        <v>52</v>
      </c>
      <c r="D162" t="str">
        <f>'Risks (4-6)'!B12</f>
        <v>Does your company have an overview of the production chain (s)?</v>
      </c>
    </row>
    <row r="163" spans="1:4" x14ac:dyDescent="0.25">
      <c r="A163" s="87">
        <v>5</v>
      </c>
      <c r="B163">
        <f>Assessment!AJ99</f>
        <v>0</v>
      </c>
      <c r="C163">
        <v>50</v>
      </c>
      <c r="D163" t="str">
        <f>'Risks (4-6)'!B67</f>
        <v>Have you identified the risks in (part of) the production chain?</v>
      </c>
    </row>
    <row r="164" spans="1:4" x14ac:dyDescent="0.25">
      <c r="A164" s="87">
        <v>6</v>
      </c>
      <c r="B164">
        <f>Assessment!AJ104</f>
        <v>0</v>
      </c>
      <c r="C164">
        <v>48</v>
      </c>
      <c r="D164" t="str">
        <f>'Risks (4-6)'!B106</f>
        <v>Have you prioritized risks and damage / impacts?</v>
      </c>
    </row>
    <row r="165" spans="1:4" x14ac:dyDescent="0.25">
      <c r="A165" s="87">
        <v>7</v>
      </c>
      <c r="B165">
        <f>Assessment!AJ115</f>
        <v>0</v>
      </c>
      <c r="C165">
        <v>50</v>
      </c>
      <c r="D165" t="str">
        <f>'Action Plan (7-8)'!B12</f>
        <v>Has your company drawn up a plan of action to mitigate the identified risks in the chain?</v>
      </c>
    </row>
    <row r="166" spans="1:4" x14ac:dyDescent="0.25">
      <c r="A166" s="87">
        <v>8</v>
      </c>
      <c r="B166">
        <f>Assessment!AJ121</f>
        <v>0</v>
      </c>
      <c r="C166">
        <v>50</v>
      </c>
      <c r="D166" t="str">
        <f>'Action Plan (7-8)'!B35</f>
        <v>Has your company formulated or adjusted objectives based on the prioritized risks and impacts?</v>
      </c>
    </row>
    <row r="167" spans="1:4" x14ac:dyDescent="0.25">
      <c r="A167" s="87">
        <v>9</v>
      </c>
      <c r="B167">
        <f>Assessment!AJ126</f>
        <v>0</v>
      </c>
      <c r="C167">
        <v>50</v>
      </c>
      <c r="D167" t="str">
        <f>'Verification (9)'!B12</f>
        <v>Does your company evaluate the effectiveness of the IRBC measures taken?</v>
      </c>
    </row>
    <row r="168" spans="1:4" x14ac:dyDescent="0.25">
      <c r="A168" s="87">
        <v>10</v>
      </c>
      <c r="B168">
        <f>Assessment!AJ144</f>
        <v>0</v>
      </c>
      <c r="C168">
        <v>50</v>
      </c>
      <c r="D168" t="str">
        <f>'Reporting (10)'!B12</f>
        <v>Does your company communicate about the IRBC policy?</v>
      </c>
    </row>
    <row r="169" spans="1:4" x14ac:dyDescent="0.25">
      <c r="B169">
        <f>SUM(B159:B168)</f>
        <v>0</v>
      </c>
      <c r="C169">
        <f>SUM(C159:C168)</f>
        <v>500</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V27"/>
  <sheetViews>
    <sheetView zoomScale="80" zoomScaleNormal="80" workbookViewId="0">
      <selection activeCell="A2" sqref="A2"/>
    </sheetView>
  </sheetViews>
  <sheetFormatPr defaultRowHeight="15" x14ac:dyDescent="0.25"/>
  <cols>
    <col min="1" max="1" width="8.85546875" customWidth="1"/>
  </cols>
  <sheetData>
    <row r="1" spans="1:19" ht="23.25" x14ac:dyDescent="0.35">
      <c r="A1" s="10" t="s">
        <v>231</v>
      </c>
      <c r="B1" s="8"/>
      <c r="C1" s="8"/>
      <c r="D1" s="8"/>
      <c r="E1" s="8"/>
      <c r="F1" s="8"/>
      <c r="G1" s="8"/>
      <c r="H1" s="8"/>
      <c r="I1" s="8"/>
      <c r="J1" s="8"/>
      <c r="K1" s="8"/>
      <c r="L1" s="8"/>
      <c r="M1" s="8"/>
      <c r="N1" s="8"/>
      <c r="O1" s="8"/>
      <c r="P1" s="8"/>
      <c r="Q1" s="8"/>
      <c r="R1" s="8"/>
      <c r="S1" s="8"/>
    </row>
    <row r="2" spans="1:19" x14ac:dyDescent="0.25">
      <c r="A2" s="17"/>
      <c r="B2" s="17"/>
      <c r="C2" s="7"/>
    </row>
    <row r="3" spans="1:19" ht="15.75" thickBot="1" x14ac:dyDescent="0.3">
      <c r="A3" s="7"/>
      <c r="B3" s="7"/>
      <c r="D3" s="36" t="s">
        <v>232</v>
      </c>
    </row>
    <row r="4" spans="1:19" x14ac:dyDescent="0.25">
      <c r="A4" s="7"/>
      <c r="B4" s="32" t="s">
        <v>184</v>
      </c>
      <c r="D4" s="171" t="s">
        <v>233</v>
      </c>
      <c r="E4" s="172"/>
      <c r="F4" s="172"/>
      <c r="G4" s="172"/>
      <c r="H4" s="172"/>
      <c r="I4" s="172"/>
      <c r="J4" s="172"/>
      <c r="K4" s="172"/>
      <c r="L4" s="172"/>
      <c r="M4" s="172"/>
      <c r="N4" s="172"/>
      <c r="O4" s="172"/>
      <c r="P4" s="172"/>
      <c r="Q4" s="173"/>
    </row>
    <row r="5" spans="1:19" x14ac:dyDescent="0.25">
      <c r="A5" s="5"/>
      <c r="D5" s="174"/>
      <c r="E5" s="175"/>
      <c r="F5" s="175"/>
      <c r="G5" s="175"/>
      <c r="H5" s="175"/>
      <c r="I5" s="175"/>
      <c r="J5" s="175"/>
      <c r="K5" s="175"/>
      <c r="L5" s="175"/>
      <c r="M5" s="175"/>
      <c r="N5" s="175"/>
      <c r="O5" s="175"/>
      <c r="P5" s="175"/>
      <c r="Q5" s="176"/>
    </row>
    <row r="6" spans="1:19" x14ac:dyDescent="0.25">
      <c r="A6" s="4"/>
      <c r="D6" s="174"/>
      <c r="E6" s="175"/>
      <c r="F6" s="175"/>
      <c r="G6" s="175"/>
      <c r="H6" s="175"/>
      <c r="I6" s="175"/>
      <c r="J6" s="175"/>
      <c r="K6" s="175"/>
      <c r="L6" s="175"/>
      <c r="M6" s="175"/>
      <c r="N6" s="175"/>
      <c r="O6" s="175"/>
      <c r="P6" s="175"/>
      <c r="Q6" s="176"/>
    </row>
    <row r="7" spans="1:19" x14ac:dyDescent="0.25">
      <c r="A7" s="14"/>
      <c r="D7" s="174"/>
      <c r="E7" s="175"/>
      <c r="F7" s="175"/>
      <c r="G7" s="175"/>
      <c r="H7" s="175"/>
      <c r="I7" s="175"/>
      <c r="J7" s="175"/>
      <c r="K7" s="175"/>
      <c r="L7" s="175"/>
      <c r="M7" s="175"/>
      <c r="N7" s="175"/>
      <c r="O7" s="175"/>
      <c r="P7" s="175"/>
      <c r="Q7" s="176"/>
    </row>
    <row r="8" spans="1:19" ht="14.45" customHeight="1" thickBot="1" x14ac:dyDescent="0.3">
      <c r="A8" s="3"/>
      <c r="D8" s="177"/>
      <c r="E8" s="178"/>
      <c r="F8" s="178"/>
      <c r="G8" s="178"/>
      <c r="H8" s="178"/>
      <c r="I8" s="178"/>
      <c r="J8" s="178"/>
      <c r="K8" s="178"/>
      <c r="L8" s="178"/>
      <c r="M8" s="178"/>
      <c r="N8" s="178"/>
      <c r="O8" s="178"/>
      <c r="P8" s="178"/>
      <c r="Q8" s="179"/>
    </row>
    <row r="9" spans="1:19" ht="15.75" thickBot="1" x14ac:dyDescent="0.3"/>
    <row r="10" spans="1:19" ht="14.45" customHeight="1" thickBot="1" x14ac:dyDescent="0.3">
      <c r="A10" s="30" t="s">
        <v>505</v>
      </c>
      <c r="D10" s="49"/>
      <c r="E10" s="180"/>
      <c r="F10" s="181"/>
      <c r="G10" s="181"/>
      <c r="H10" s="181"/>
      <c r="I10" s="181"/>
      <c r="J10" s="181"/>
      <c r="K10" s="181"/>
      <c r="L10" s="181"/>
      <c r="M10" s="181"/>
      <c r="N10" s="181"/>
      <c r="O10" s="181"/>
      <c r="P10" s="181"/>
      <c r="Q10" s="182"/>
    </row>
    <row r="11" spans="1:19" ht="15.75" thickBot="1" x14ac:dyDescent="0.3">
      <c r="A11" s="30" t="s">
        <v>234</v>
      </c>
      <c r="E11" s="180"/>
      <c r="F11" s="181"/>
      <c r="G11" s="181"/>
      <c r="H11" s="181"/>
      <c r="I11" s="181"/>
      <c r="J11" s="181"/>
      <c r="K11" s="181"/>
      <c r="L11" s="181"/>
      <c r="M11" s="181"/>
      <c r="N11" s="181"/>
      <c r="O11" s="181"/>
      <c r="P11" s="181"/>
      <c r="Q11" s="182"/>
    </row>
    <row r="12" spans="1:19" ht="15.75" thickBot="1" x14ac:dyDescent="0.3">
      <c r="A12" s="30" t="s">
        <v>235</v>
      </c>
      <c r="E12" s="183" t="s">
        <v>108</v>
      </c>
      <c r="F12" s="184"/>
    </row>
    <row r="13" spans="1:19" ht="15.75" thickBot="1" x14ac:dyDescent="0.3">
      <c r="A13" s="30" t="s">
        <v>236</v>
      </c>
      <c r="E13" s="180"/>
      <c r="F13" s="181"/>
      <c r="G13" s="181"/>
      <c r="H13" s="181"/>
      <c r="I13" s="181"/>
      <c r="J13" s="181"/>
      <c r="K13" s="181"/>
      <c r="L13" s="181"/>
      <c r="M13" s="181"/>
      <c r="N13" s="181"/>
      <c r="O13" s="181"/>
      <c r="P13" s="181"/>
      <c r="Q13" s="182"/>
    </row>
    <row r="14" spans="1:19" ht="15" customHeight="1" thickBot="1" x14ac:dyDescent="0.3">
      <c r="A14" s="30" t="s">
        <v>237</v>
      </c>
      <c r="E14" s="190" t="s">
        <v>108</v>
      </c>
      <c r="F14" s="191"/>
      <c r="G14" s="191"/>
      <c r="H14" s="191"/>
      <c r="I14" s="191"/>
      <c r="J14" s="191"/>
      <c r="K14" s="191"/>
      <c r="L14" s="188"/>
      <c r="M14" s="188"/>
      <c r="N14" s="188"/>
      <c r="O14" s="188"/>
      <c r="P14" s="188"/>
      <c r="Q14" s="189"/>
    </row>
    <row r="15" spans="1:19" ht="15.75" thickBot="1" x14ac:dyDescent="0.3">
      <c r="A15" s="30" t="s">
        <v>506</v>
      </c>
      <c r="E15" s="180"/>
      <c r="F15" s="181"/>
      <c r="G15" s="181"/>
      <c r="H15" s="181"/>
      <c r="I15" s="181"/>
      <c r="J15" s="181"/>
      <c r="K15" s="181"/>
      <c r="L15" s="181"/>
      <c r="M15" s="181"/>
      <c r="N15" s="181"/>
      <c r="O15" s="181"/>
      <c r="P15" s="181"/>
      <c r="Q15" s="182"/>
    </row>
    <row r="16" spans="1:19" ht="15.75" thickBot="1" x14ac:dyDescent="0.3">
      <c r="A16" s="30" t="s">
        <v>238</v>
      </c>
      <c r="E16" s="180"/>
      <c r="F16" s="181"/>
      <c r="G16" s="181"/>
      <c r="H16" s="181"/>
      <c r="I16" s="181"/>
      <c r="J16" s="181"/>
      <c r="K16" s="181"/>
      <c r="L16" s="181"/>
      <c r="M16" s="181"/>
      <c r="N16" s="181"/>
      <c r="O16" s="181"/>
      <c r="P16" s="181"/>
      <c r="Q16" s="182"/>
    </row>
    <row r="17" spans="1:22" ht="14.45" customHeight="1" thickBot="1" x14ac:dyDescent="0.3">
      <c r="A17" s="30" t="s">
        <v>239</v>
      </c>
      <c r="E17" s="180"/>
      <c r="F17" s="181"/>
      <c r="G17" s="181"/>
      <c r="H17" s="181"/>
      <c r="I17" s="181"/>
      <c r="J17" s="181"/>
      <c r="K17" s="181"/>
      <c r="L17" s="181"/>
      <c r="M17" s="181"/>
      <c r="N17" s="181"/>
      <c r="O17" s="181"/>
      <c r="P17" s="181"/>
      <c r="Q17" s="182"/>
    </row>
    <row r="18" spans="1:22" s="91" customFormat="1" ht="14.45" customHeight="1" thickBot="1" x14ac:dyDescent="0.3">
      <c r="A18" s="90"/>
      <c r="E18" s="92"/>
      <c r="F18" s="92"/>
      <c r="G18" s="92"/>
      <c r="H18" s="92"/>
      <c r="I18" s="92"/>
      <c r="J18" s="93"/>
      <c r="K18" s="93"/>
      <c r="L18" s="93"/>
      <c r="M18" s="93"/>
      <c r="N18" s="92"/>
      <c r="O18" s="92"/>
      <c r="P18" s="92"/>
      <c r="Q18" s="92"/>
    </row>
    <row r="19" spans="1:22" ht="15.75" thickBot="1" x14ac:dyDescent="0.3">
      <c r="A19" s="88" t="s">
        <v>240</v>
      </c>
      <c r="B19" s="88"/>
      <c r="C19" s="88"/>
      <c r="D19" s="89"/>
      <c r="E19" s="31"/>
      <c r="J19" s="185" t="s">
        <v>108</v>
      </c>
      <c r="K19" s="186"/>
      <c r="L19" s="186"/>
      <c r="M19" s="187"/>
    </row>
    <row r="20" spans="1:22" ht="15.75" thickBot="1" x14ac:dyDescent="0.3">
      <c r="A20" s="88" t="s">
        <v>241</v>
      </c>
      <c r="B20" s="88"/>
      <c r="C20" s="88"/>
      <c r="D20" s="89"/>
      <c r="E20" s="31"/>
      <c r="J20" s="185" t="s">
        <v>108</v>
      </c>
      <c r="K20" s="186"/>
      <c r="L20" s="186"/>
      <c r="M20" s="187"/>
    </row>
    <row r="21" spans="1:22" ht="15.75" thickBot="1" x14ac:dyDescent="0.3">
      <c r="A21" s="88" t="s">
        <v>242</v>
      </c>
      <c r="B21" s="88"/>
      <c r="C21" s="88"/>
      <c r="D21" s="89"/>
      <c r="E21" s="31"/>
      <c r="J21" s="185" t="s">
        <v>108</v>
      </c>
      <c r="K21" s="186"/>
      <c r="L21" s="186"/>
      <c r="M21" s="187"/>
    </row>
    <row r="22" spans="1:22" ht="15.75" thickBot="1" x14ac:dyDescent="0.3">
      <c r="A22" s="88" t="s">
        <v>243</v>
      </c>
      <c r="J22" s="185" t="s">
        <v>108</v>
      </c>
      <c r="K22" s="186"/>
      <c r="L22" s="186"/>
      <c r="M22" s="187"/>
      <c r="N22" s="185"/>
      <c r="O22" s="186"/>
      <c r="P22" s="186"/>
      <c r="Q22" s="187"/>
    </row>
    <row r="23" spans="1:22" ht="15.75" thickBot="1" x14ac:dyDescent="0.3">
      <c r="A23" s="88" t="s">
        <v>244</v>
      </c>
    </row>
    <row r="24" spans="1:22" ht="15.75" thickBot="1" x14ac:dyDescent="0.3">
      <c r="A24" s="185" t="s">
        <v>108</v>
      </c>
      <c r="B24" s="186"/>
      <c r="C24" s="186"/>
      <c r="D24" s="187"/>
    </row>
    <row r="25" spans="1:22" x14ac:dyDescent="0.25">
      <c r="V25" s="1"/>
    </row>
    <row r="26" spans="1:22" ht="15.75" thickBot="1" x14ac:dyDescent="0.3">
      <c r="E26" s="82" t="s">
        <v>245</v>
      </c>
      <c r="G26" s="82" t="s">
        <v>246</v>
      </c>
      <c r="I26" s="82" t="s">
        <v>247</v>
      </c>
      <c r="K26" s="82" t="s">
        <v>248</v>
      </c>
      <c r="M26" s="82" t="s">
        <v>249</v>
      </c>
    </row>
    <row r="27" spans="1:22" ht="24" thickBot="1" x14ac:dyDescent="0.4">
      <c r="A27" s="81" t="s">
        <v>250</v>
      </c>
      <c r="E27" s="83">
        <f>Assessment!U148</f>
        <v>0</v>
      </c>
      <c r="G27" s="83">
        <f>Assessment!X148</f>
        <v>0</v>
      </c>
      <c r="I27" s="83">
        <f>Assessment!AA148</f>
        <v>0</v>
      </c>
      <c r="K27" s="83">
        <f>Assessment!AD148</f>
        <v>0</v>
      </c>
      <c r="M27" s="83">
        <f>Assessment!AG148</f>
        <v>0</v>
      </c>
    </row>
  </sheetData>
  <sheetProtection algorithmName="SHA-512" hashValue="rrfbxEch+85tgszK0XhPWyoq7Av952sEfGntYrepafzA1zrPkOomOQY9qLZRkC4zM+LhID9GlGWelv6t/E9rrA==" saltValue="kVUGJ9lKMi7MBh2uhSy4ZQ==" spinCount="100000" sheet="1" objects="1" scenarios="1"/>
  <sortState ref="A2:B27">
    <sortCondition descending="1" ref="B1"/>
  </sortState>
  <mergeCells count="16">
    <mergeCell ref="A24:D24"/>
    <mergeCell ref="J19:M19"/>
    <mergeCell ref="J20:M20"/>
    <mergeCell ref="L14:Q14"/>
    <mergeCell ref="E14:K14"/>
    <mergeCell ref="E15:Q15"/>
    <mergeCell ref="E16:Q16"/>
    <mergeCell ref="E17:Q17"/>
    <mergeCell ref="J21:M21"/>
    <mergeCell ref="J22:M22"/>
    <mergeCell ref="N22:Q22"/>
    <mergeCell ref="D4:Q8"/>
    <mergeCell ref="E10:Q10"/>
    <mergeCell ref="E11:Q11"/>
    <mergeCell ref="E12:F12"/>
    <mergeCell ref="E13:Q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Codes!$A$26:$A$30</xm:f>
          </x14:formula1>
          <xm:sqref>E12:F12</xm:sqref>
        </x14:dataValidation>
        <x14:dataValidation type="list" allowBlank="1" showInputMessage="1" showErrorMessage="1">
          <x14:formula1>
            <xm:f>Codes!$A$76:$A$83</xm:f>
          </x14:formula1>
          <xm:sqref>E14</xm:sqref>
        </x14:dataValidation>
        <x14:dataValidation type="list" allowBlank="1" showInputMessage="1" showErrorMessage="1">
          <x14:formula1>
            <xm:f>Codes!$E$76:$E$80</xm:f>
          </x14:formula1>
          <xm:sqref>J19</xm:sqref>
        </x14:dataValidation>
        <x14:dataValidation type="list" allowBlank="1" showInputMessage="1" showErrorMessage="1">
          <x14:formula1>
            <xm:f>Codes!$H$76:$H$79</xm:f>
          </x14:formula1>
          <xm:sqref>J20:M20</xm:sqref>
        </x14:dataValidation>
        <x14:dataValidation type="list" allowBlank="1" showInputMessage="1" showErrorMessage="1">
          <x14:formula1>
            <xm:f>Codes!$L$76:$L$78</xm:f>
          </x14:formula1>
          <xm:sqref>J21:M21</xm:sqref>
        </x14:dataValidation>
        <x14:dataValidation type="list" allowBlank="1" showInputMessage="1" showErrorMessage="1">
          <x14:formula1>
            <xm:f>Codes!$N$76:$N$80</xm:f>
          </x14:formula1>
          <xm:sqref>J22:M22</xm:sqref>
        </x14:dataValidation>
        <x14:dataValidation type="list" allowBlank="1" showInputMessage="1" showErrorMessage="1">
          <x14:formula1>
            <xm:f>Codes!$P$76:$P$79</xm:f>
          </x14:formula1>
          <xm:sqref>A24:D24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tabColor theme="5"/>
  </sheetPr>
  <dimension ref="A1:AF222"/>
  <sheetViews>
    <sheetView zoomScale="80" zoomScaleNormal="80" workbookViewId="0">
      <selection activeCell="A2" sqref="A2"/>
    </sheetView>
  </sheetViews>
  <sheetFormatPr defaultRowHeight="15" x14ac:dyDescent="0.25"/>
  <cols>
    <col min="1" max="1" width="8.85546875" style="104" customWidth="1"/>
    <col min="2" max="2" width="8.85546875" style="104"/>
  </cols>
  <sheetData>
    <row r="1" spans="1:32" ht="23.25" x14ac:dyDescent="0.35">
      <c r="A1" s="110" t="s">
        <v>251</v>
      </c>
      <c r="B1" s="110"/>
      <c r="C1" s="10"/>
      <c r="D1" s="10"/>
      <c r="E1" s="10"/>
      <c r="F1" s="10"/>
      <c r="G1" s="10"/>
      <c r="H1" s="10"/>
      <c r="I1" s="10"/>
      <c r="J1" s="10"/>
      <c r="K1" s="10"/>
      <c r="L1" s="10"/>
      <c r="M1" s="10"/>
      <c r="N1" s="10"/>
      <c r="O1" s="10"/>
      <c r="P1" s="10"/>
      <c r="Q1" s="10"/>
      <c r="R1" s="10"/>
      <c r="S1" s="10"/>
    </row>
    <row r="2" spans="1:32" x14ac:dyDescent="0.25">
      <c r="A2" s="111"/>
      <c r="B2" s="111"/>
      <c r="C2" s="7"/>
    </row>
    <row r="3" spans="1:32" ht="15.75" thickBot="1" x14ac:dyDescent="0.3">
      <c r="A3" s="112"/>
      <c r="B3" s="112"/>
      <c r="D3" s="36" t="s">
        <v>232</v>
      </c>
    </row>
    <row r="4" spans="1:32" x14ac:dyDescent="0.25">
      <c r="A4" s="112"/>
      <c r="B4" s="118" t="s">
        <v>184</v>
      </c>
      <c r="D4" s="171" t="s">
        <v>252</v>
      </c>
      <c r="E4" s="172"/>
      <c r="F4" s="172"/>
      <c r="G4" s="172"/>
      <c r="H4" s="172"/>
      <c r="I4" s="172"/>
      <c r="J4" s="172"/>
      <c r="K4" s="172"/>
      <c r="L4" s="172"/>
      <c r="M4" s="172"/>
      <c r="N4" s="172"/>
      <c r="O4" s="172"/>
      <c r="P4" s="172"/>
      <c r="Q4" s="173"/>
    </row>
    <row r="5" spans="1:32" x14ac:dyDescent="0.25">
      <c r="A5" s="113"/>
      <c r="D5" s="174"/>
      <c r="E5" s="175"/>
      <c r="F5" s="175"/>
      <c r="G5" s="175"/>
      <c r="H5" s="175"/>
      <c r="I5" s="175"/>
      <c r="J5" s="175"/>
      <c r="K5" s="175"/>
      <c r="L5" s="175"/>
      <c r="M5" s="175"/>
      <c r="N5" s="175"/>
      <c r="O5" s="175"/>
      <c r="P5" s="175"/>
      <c r="Q5" s="176"/>
    </row>
    <row r="6" spans="1:32" x14ac:dyDescent="0.25">
      <c r="A6" s="114"/>
      <c r="D6" s="174"/>
      <c r="E6" s="175"/>
      <c r="F6" s="175"/>
      <c r="G6" s="175"/>
      <c r="H6" s="175"/>
      <c r="I6" s="175"/>
      <c r="J6" s="175"/>
      <c r="K6" s="175"/>
      <c r="L6" s="175"/>
      <c r="M6" s="175"/>
      <c r="N6" s="175"/>
      <c r="O6" s="175"/>
      <c r="P6" s="175"/>
      <c r="Q6" s="176"/>
    </row>
    <row r="7" spans="1:32" x14ac:dyDescent="0.25">
      <c r="A7" s="115"/>
      <c r="D7" s="174"/>
      <c r="E7" s="175"/>
      <c r="F7" s="175"/>
      <c r="G7" s="175"/>
      <c r="H7" s="175"/>
      <c r="I7" s="175"/>
      <c r="J7" s="175"/>
      <c r="K7" s="175"/>
      <c r="L7" s="175"/>
      <c r="M7" s="175"/>
      <c r="N7" s="175"/>
      <c r="O7" s="175"/>
      <c r="P7" s="175"/>
      <c r="Q7" s="176"/>
    </row>
    <row r="8" spans="1:32" ht="15.75" thickBot="1" x14ac:dyDescent="0.3">
      <c r="A8" s="116"/>
      <c r="D8" s="177"/>
      <c r="E8" s="178"/>
      <c r="F8" s="178"/>
      <c r="G8" s="178"/>
      <c r="H8" s="178"/>
      <c r="I8" s="178"/>
      <c r="J8" s="178"/>
      <c r="K8" s="178"/>
      <c r="L8" s="178"/>
      <c r="M8" s="178"/>
      <c r="N8" s="178"/>
      <c r="O8" s="178"/>
      <c r="P8" s="178"/>
      <c r="Q8" s="179"/>
    </row>
    <row r="9" spans="1:32" x14ac:dyDescent="0.25">
      <c r="A9" s="117"/>
      <c r="D9" s="58"/>
      <c r="E9" s="58"/>
      <c r="F9" s="58"/>
      <c r="G9" s="58"/>
      <c r="H9" s="58"/>
      <c r="I9" s="58"/>
      <c r="J9" s="58"/>
      <c r="K9" s="58"/>
      <c r="L9" s="58"/>
      <c r="M9" s="58"/>
      <c r="N9" s="58"/>
      <c r="O9" s="58"/>
      <c r="P9" s="58"/>
      <c r="Q9" s="58"/>
    </row>
    <row r="10" spans="1:32" x14ac:dyDescent="0.25">
      <c r="A10" s="117"/>
      <c r="D10" s="58"/>
      <c r="E10" s="58"/>
      <c r="F10" s="58"/>
      <c r="G10" s="58"/>
      <c r="H10" s="58"/>
      <c r="I10" s="58"/>
      <c r="J10" s="58"/>
      <c r="K10" s="58"/>
      <c r="L10" s="58"/>
      <c r="M10" s="58"/>
      <c r="N10" s="58"/>
      <c r="O10" s="58"/>
      <c r="P10" s="58"/>
      <c r="Q10" s="58"/>
    </row>
    <row r="11" spans="1:32" ht="21" x14ac:dyDescent="0.35">
      <c r="R11" s="193" t="s">
        <v>245</v>
      </c>
      <c r="S11" s="193"/>
      <c r="T11" s="193"/>
      <c r="U11" s="206" t="s">
        <v>246</v>
      </c>
      <c r="V11" s="206"/>
      <c r="W11" s="206"/>
      <c r="X11" s="193" t="s">
        <v>247</v>
      </c>
      <c r="Y11" s="193"/>
      <c r="Z11" s="193"/>
      <c r="AA11" s="206" t="s">
        <v>248</v>
      </c>
      <c r="AB11" s="206"/>
      <c r="AC11" s="206"/>
      <c r="AD11" s="193" t="s">
        <v>249</v>
      </c>
      <c r="AE11" s="193"/>
      <c r="AF11" s="193"/>
    </row>
    <row r="12" spans="1:32" ht="23.25" x14ac:dyDescent="0.25">
      <c r="A12" s="37">
        <v>1</v>
      </c>
      <c r="B12" s="95" t="s">
        <v>510</v>
      </c>
      <c r="C12" s="43"/>
      <c r="D12" s="43"/>
      <c r="E12" s="43"/>
      <c r="F12" s="43"/>
      <c r="G12" s="43"/>
      <c r="H12" s="43"/>
      <c r="I12" s="43"/>
      <c r="J12" s="43"/>
      <c r="K12" s="43"/>
      <c r="L12" s="43"/>
      <c r="M12" s="43"/>
      <c r="N12" s="43"/>
      <c r="O12" s="43"/>
      <c r="P12" s="43"/>
      <c r="Q12" s="38"/>
      <c r="R12" s="192" t="s">
        <v>379</v>
      </c>
      <c r="S12" s="192"/>
      <c r="T12" s="192"/>
      <c r="U12" s="207" t="s">
        <v>379</v>
      </c>
      <c r="V12" s="207"/>
      <c r="W12" s="207"/>
      <c r="X12" s="192" t="s">
        <v>379</v>
      </c>
      <c r="Y12" s="192"/>
      <c r="Z12" s="192"/>
      <c r="AA12" s="207" t="s">
        <v>379</v>
      </c>
      <c r="AB12" s="207"/>
      <c r="AC12" s="207"/>
      <c r="AD12" s="192" t="s">
        <v>379</v>
      </c>
      <c r="AE12" s="192"/>
      <c r="AF12" s="192"/>
    </row>
    <row r="13" spans="1:32" x14ac:dyDescent="0.25">
      <c r="B13" s="119" t="s">
        <v>253</v>
      </c>
      <c r="C13" s="96"/>
      <c r="D13" s="96"/>
      <c r="E13" s="209"/>
      <c r="F13" s="209"/>
      <c r="G13" s="209"/>
      <c r="H13" s="209"/>
      <c r="I13" s="209"/>
      <c r="J13" s="209"/>
      <c r="R13" s="19"/>
      <c r="S13" s="19"/>
      <c r="T13" s="19"/>
      <c r="U13" s="3"/>
      <c r="V13" s="3"/>
      <c r="W13" s="3"/>
      <c r="X13" s="19"/>
      <c r="Y13" s="19"/>
      <c r="Z13" s="19"/>
      <c r="AA13" s="3"/>
      <c r="AB13" s="3"/>
      <c r="AC13" s="3"/>
      <c r="AD13" s="19"/>
      <c r="AE13" s="19"/>
      <c r="AF13" s="19"/>
    </row>
    <row r="14" spans="1:32" x14ac:dyDescent="0.25">
      <c r="B14" s="98" t="s">
        <v>511</v>
      </c>
      <c r="G14" s="97"/>
      <c r="H14" s="97"/>
      <c r="I14" s="97"/>
      <c r="J14" s="97"/>
      <c r="K14" s="97"/>
      <c r="L14" s="97"/>
      <c r="M14" s="97"/>
      <c r="N14" s="97"/>
      <c r="O14" s="97"/>
      <c r="P14" s="97"/>
      <c r="R14" s="19"/>
      <c r="S14" s="19"/>
      <c r="T14" s="19"/>
      <c r="U14" s="3"/>
      <c r="V14" s="3"/>
      <c r="W14" s="3"/>
      <c r="X14" s="19"/>
      <c r="Y14" s="19"/>
      <c r="Z14" s="19"/>
      <c r="AA14" s="3"/>
      <c r="AB14" s="3"/>
      <c r="AC14" s="3"/>
      <c r="AD14" s="19"/>
      <c r="AE14" s="19"/>
      <c r="AF14" s="19"/>
    </row>
    <row r="15" spans="1:32" s="135" customFormat="1" x14ac:dyDescent="0.25">
      <c r="A15" s="136"/>
      <c r="B15" s="136"/>
      <c r="C15" s="136"/>
      <c r="D15" s="136"/>
      <c r="E15" s="136"/>
      <c r="G15" s="139"/>
      <c r="H15" s="139"/>
      <c r="I15" s="139"/>
      <c r="J15" s="139"/>
      <c r="K15" s="139"/>
      <c r="L15" s="139"/>
      <c r="M15" s="139"/>
      <c r="N15" s="139"/>
      <c r="O15" s="139"/>
      <c r="P15" s="146" t="b">
        <v>0</v>
      </c>
      <c r="Q15" s="147"/>
      <c r="R15" s="142"/>
      <c r="S15" s="141" t="str">
        <f>IF(Codes!A86=TRUE,"yes","no")</f>
        <v>no</v>
      </c>
      <c r="T15" s="142"/>
      <c r="U15" s="138"/>
      <c r="V15" s="143" t="str">
        <f>IF(Codes!A86=TRUE,"yes","no")</f>
        <v>no</v>
      </c>
      <c r="W15" s="144"/>
      <c r="X15" s="145"/>
      <c r="Y15" s="145" t="str">
        <f>IF(Codes!A86=TRUE,"yes","no")</f>
        <v>no</v>
      </c>
      <c r="Z15" s="145"/>
      <c r="AA15" s="144"/>
      <c r="AB15" s="143" t="str">
        <f>IF(Codes!A86=TRUE,"yes","no")</f>
        <v>no</v>
      </c>
      <c r="AC15" s="144"/>
      <c r="AD15" s="145"/>
      <c r="AE15" s="145" t="str">
        <f>IF(Codes!A86=TRUE,"yes","no")</f>
        <v>no</v>
      </c>
      <c r="AF15" s="148"/>
    </row>
    <row r="16" spans="1:32" s="135" customFormat="1" x14ac:dyDescent="0.25">
      <c r="A16" s="136"/>
      <c r="B16" s="136"/>
      <c r="C16" s="136"/>
      <c r="D16" s="136"/>
      <c r="E16" s="136"/>
      <c r="G16" s="139"/>
      <c r="H16" s="139"/>
      <c r="I16" s="139"/>
      <c r="J16" s="139"/>
      <c r="K16" s="139"/>
      <c r="L16" s="139"/>
      <c r="M16" s="139"/>
      <c r="N16" s="139"/>
      <c r="O16" s="139"/>
      <c r="P16" s="146" t="b">
        <v>0</v>
      </c>
      <c r="R16" s="142"/>
      <c r="S16" s="141" t="str">
        <f>IF(Codes!A87=TRUE,"yes","no")</f>
        <v>no</v>
      </c>
      <c r="T16" s="142"/>
      <c r="U16" s="138"/>
      <c r="V16" s="143" t="str">
        <f>IF(Codes!A87=TRUE,"yes","no")</f>
        <v>no</v>
      </c>
      <c r="W16" s="144"/>
      <c r="X16" s="145"/>
      <c r="Y16" s="145" t="str">
        <f>IF(Codes!A87=TRUE,"yes","no")</f>
        <v>no</v>
      </c>
      <c r="Z16" s="145"/>
      <c r="AA16" s="144"/>
      <c r="AB16" s="143" t="str">
        <f>IF(Codes!A87=TRUE,"yes","no")</f>
        <v>no</v>
      </c>
      <c r="AC16" s="144"/>
      <c r="AD16" s="145"/>
      <c r="AE16" s="145" t="str">
        <f>IF(Codes!A87=TRUE,"yes","no")</f>
        <v>no</v>
      </c>
      <c r="AF16" s="148"/>
    </row>
    <row r="17" spans="1:32" s="135" customFormat="1" x14ac:dyDescent="0.25">
      <c r="A17" s="136"/>
      <c r="B17" s="136"/>
      <c r="C17" s="136"/>
      <c r="D17" s="136"/>
      <c r="E17" s="136"/>
      <c r="P17" s="149" t="b">
        <v>0</v>
      </c>
      <c r="R17" s="142"/>
      <c r="S17" s="141" t="str">
        <f>IF(Codes!A88=TRUE,"yes","no")</f>
        <v>no</v>
      </c>
      <c r="T17" s="142"/>
      <c r="U17" s="138"/>
      <c r="V17" s="143" t="str">
        <f>IF(Codes!A88=TRUE,"yes","no")</f>
        <v>no</v>
      </c>
      <c r="W17" s="144"/>
      <c r="X17" s="145"/>
      <c r="Y17" s="145" t="str">
        <f>IF(Codes!A88=TRUE,"yes","no")</f>
        <v>no</v>
      </c>
      <c r="Z17" s="145"/>
      <c r="AA17" s="144"/>
      <c r="AB17" s="143" t="str">
        <f>IF(Codes!A88=TRUE,"yes","no")</f>
        <v>no</v>
      </c>
      <c r="AC17" s="144"/>
      <c r="AD17" s="145"/>
      <c r="AE17" s="145" t="str">
        <f>IF(Codes!A88=TRUE,"yes","no")</f>
        <v>no</v>
      </c>
      <c r="AF17" s="148"/>
    </row>
    <row r="18" spans="1:32" x14ac:dyDescent="0.25">
      <c r="R18" s="19"/>
      <c r="S18" s="19"/>
      <c r="T18" s="19"/>
      <c r="U18" s="3"/>
      <c r="V18" s="3"/>
      <c r="W18" s="3"/>
      <c r="X18" s="19"/>
      <c r="Y18" s="19"/>
      <c r="Z18" s="19"/>
      <c r="AA18" s="3"/>
      <c r="AB18" s="3"/>
      <c r="AC18" s="3"/>
      <c r="AD18" s="19"/>
      <c r="AE18" s="19"/>
      <c r="AF18" s="19"/>
    </row>
    <row r="19" spans="1:32" ht="30.6" customHeight="1" x14ac:dyDescent="0.25">
      <c r="A19" s="103" t="s">
        <v>62</v>
      </c>
      <c r="C19" s="210" t="s">
        <v>254</v>
      </c>
      <c r="D19" s="210"/>
      <c r="E19" s="210"/>
      <c r="F19" s="210"/>
      <c r="G19" s="210"/>
      <c r="H19" s="210"/>
      <c r="I19" s="210"/>
      <c r="J19" s="210"/>
      <c r="K19" s="210"/>
      <c r="L19" s="210"/>
      <c r="M19" s="210"/>
      <c r="N19" s="210"/>
      <c r="O19" s="210"/>
      <c r="P19" s="210"/>
      <c r="Q19" s="15"/>
      <c r="R19" s="200" t="s">
        <v>379</v>
      </c>
      <c r="S19" s="200"/>
      <c r="T19" s="200"/>
      <c r="U19" s="208" t="s">
        <v>379</v>
      </c>
      <c r="V19" s="208"/>
      <c r="W19" s="208"/>
      <c r="X19" s="200" t="s">
        <v>379</v>
      </c>
      <c r="Y19" s="200"/>
      <c r="Z19" s="200"/>
      <c r="AA19" s="208" t="s">
        <v>379</v>
      </c>
      <c r="AB19" s="208"/>
      <c r="AC19" s="208"/>
      <c r="AD19" s="200" t="s">
        <v>379</v>
      </c>
      <c r="AE19" s="200"/>
      <c r="AF19" s="200"/>
    </row>
    <row r="20" spans="1:32" ht="15.75" thickBot="1" x14ac:dyDescent="0.3">
      <c r="C20" s="36" t="s">
        <v>232</v>
      </c>
      <c r="E20" s="31"/>
      <c r="R20" s="19"/>
      <c r="S20" s="19"/>
      <c r="T20" s="19"/>
      <c r="U20" s="3"/>
      <c r="V20" s="3"/>
      <c r="W20" s="3"/>
      <c r="X20" s="19"/>
      <c r="Y20" s="19"/>
      <c r="Z20" s="19"/>
      <c r="AA20" s="3"/>
      <c r="AB20" s="3"/>
      <c r="AC20" s="3"/>
      <c r="AD20" s="19"/>
      <c r="AE20" s="19"/>
      <c r="AF20" s="19"/>
    </row>
    <row r="21" spans="1:32" x14ac:dyDescent="0.25">
      <c r="C21" s="194"/>
      <c r="D21" s="195"/>
      <c r="E21" s="195"/>
      <c r="F21" s="195"/>
      <c r="G21" s="195"/>
      <c r="H21" s="195"/>
      <c r="I21" s="195"/>
      <c r="J21" s="195"/>
      <c r="K21" s="195"/>
      <c r="L21" s="195"/>
      <c r="M21" s="195"/>
      <c r="N21" s="195"/>
      <c r="O21" s="195"/>
      <c r="P21" s="195"/>
      <c r="Q21" s="195"/>
      <c r="R21" s="195"/>
      <c r="S21" s="196"/>
      <c r="T21" s="76"/>
      <c r="U21" s="3"/>
      <c r="V21" s="3"/>
      <c r="W21" s="3"/>
      <c r="X21" s="19"/>
      <c r="Y21" s="19"/>
      <c r="Z21" s="19"/>
      <c r="AA21" s="3"/>
      <c r="AB21" s="3"/>
      <c r="AC21" s="3"/>
      <c r="AD21" s="19"/>
      <c r="AE21" s="19"/>
      <c r="AF21" s="19"/>
    </row>
    <row r="22" spans="1:32" ht="15.75" thickBot="1" x14ac:dyDescent="0.3">
      <c r="C22" s="197"/>
      <c r="D22" s="198"/>
      <c r="E22" s="198"/>
      <c r="F22" s="198"/>
      <c r="G22" s="198"/>
      <c r="H22" s="198"/>
      <c r="I22" s="198"/>
      <c r="J22" s="198"/>
      <c r="K22" s="198"/>
      <c r="L22" s="198"/>
      <c r="M22" s="198"/>
      <c r="N22" s="198"/>
      <c r="O22" s="198"/>
      <c r="P22" s="198"/>
      <c r="Q22" s="198"/>
      <c r="R22" s="198"/>
      <c r="S22" s="199"/>
      <c r="T22" s="76"/>
      <c r="U22" s="3"/>
      <c r="V22" s="3"/>
      <c r="W22" s="3"/>
      <c r="X22" s="19"/>
      <c r="Y22" s="19"/>
      <c r="Z22" s="19"/>
      <c r="AA22" s="3"/>
      <c r="AB22" s="3"/>
      <c r="AC22" s="3"/>
      <c r="AD22" s="19"/>
      <c r="AE22" s="19"/>
      <c r="AF22" s="19"/>
    </row>
    <row r="23" spans="1:32" x14ac:dyDescent="0.25">
      <c r="E23" s="31"/>
      <c r="F23" s="31"/>
      <c r="R23" s="19"/>
      <c r="S23" s="19"/>
      <c r="T23" s="19"/>
      <c r="U23" s="3"/>
      <c r="V23" s="3"/>
      <c r="W23" s="3"/>
      <c r="X23" s="19"/>
      <c r="Y23" s="19"/>
      <c r="Z23" s="19"/>
      <c r="AA23" s="3"/>
      <c r="AB23" s="3"/>
      <c r="AC23" s="3"/>
      <c r="AD23" s="19"/>
      <c r="AE23" s="19"/>
      <c r="AF23" s="19"/>
    </row>
    <row r="24" spans="1:32" ht="18.75" x14ac:dyDescent="0.25">
      <c r="A24" s="103" t="s">
        <v>63</v>
      </c>
      <c r="C24" s="105" t="s">
        <v>512</v>
      </c>
      <c r="D24" s="6"/>
      <c r="E24" s="6"/>
      <c r="F24" s="6"/>
      <c r="G24" s="6"/>
      <c r="H24" s="6"/>
      <c r="I24" s="6"/>
      <c r="J24" s="6"/>
      <c r="K24" s="6"/>
      <c r="L24" s="6"/>
      <c r="M24" s="6"/>
      <c r="N24" s="6"/>
      <c r="O24" s="6"/>
      <c r="P24" s="6"/>
      <c r="Q24" s="15"/>
      <c r="R24" s="201" t="s">
        <v>379</v>
      </c>
      <c r="S24" s="201"/>
      <c r="T24" s="201"/>
      <c r="U24" s="205" t="s">
        <v>379</v>
      </c>
      <c r="V24" s="205"/>
      <c r="W24" s="205"/>
      <c r="X24" s="201" t="s">
        <v>379</v>
      </c>
      <c r="Y24" s="201"/>
      <c r="Z24" s="201"/>
      <c r="AA24" s="205" t="s">
        <v>379</v>
      </c>
      <c r="AB24" s="205"/>
      <c r="AC24" s="205"/>
      <c r="AD24" s="201" t="s">
        <v>379</v>
      </c>
      <c r="AE24" s="201"/>
      <c r="AF24" s="201"/>
    </row>
    <row r="25" spans="1:32" ht="15.75" thickBot="1" x14ac:dyDescent="0.3">
      <c r="C25" s="30" t="s">
        <v>286</v>
      </c>
      <c r="E25" s="31"/>
      <c r="R25" s="19"/>
      <c r="S25" s="19"/>
      <c r="T25" s="19"/>
      <c r="U25" s="3"/>
      <c r="V25" s="3"/>
      <c r="W25" s="3"/>
      <c r="X25" s="19"/>
      <c r="Y25" s="19"/>
      <c r="Z25" s="19"/>
      <c r="AA25" s="3"/>
      <c r="AB25" s="3"/>
      <c r="AC25" s="3"/>
      <c r="AD25" s="19"/>
      <c r="AE25" s="19"/>
      <c r="AF25" s="19"/>
    </row>
    <row r="26" spans="1:32" x14ac:dyDescent="0.25">
      <c r="C26" s="194"/>
      <c r="D26" s="195"/>
      <c r="E26" s="195"/>
      <c r="F26" s="195"/>
      <c r="G26" s="195"/>
      <c r="H26" s="195"/>
      <c r="I26" s="195"/>
      <c r="J26" s="195"/>
      <c r="K26" s="195"/>
      <c r="L26" s="195"/>
      <c r="M26" s="195"/>
      <c r="N26" s="195"/>
      <c r="O26" s="195"/>
      <c r="P26" s="195"/>
      <c r="Q26" s="195"/>
      <c r="R26" s="195"/>
      <c r="S26" s="196"/>
      <c r="T26" s="19"/>
      <c r="U26" s="3"/>
      <c r="V26" s="3"/>
      <c r="W26" s="3"/>
      <c r="X26" s="19"/>
      <c r="Y26" s="19"/>
      <c r="Z26" s="19"/>
      <c r="AA26" s="3"/>
      <c r="AB26" s="3"/>
      <c r="AC26" s="3"/>
      <c r="AD26" s="19"/>
      <c r="AE26" s="19"/>
      <c r="AF26" s="19"/>
    </row>
    <row r="27" spans="1:32" ht="15.75" thickBot="1" x14ac:dyDescent="0.3">
      <c r="C27" s="197"/>
      <c r="D27" s="198"/>
      <c r="E27" s="198"/>
      <c r="F27" s="198"/>
      <c r="G27" s="198"/>
      <c r="H27" s="198"/>
      <c r="I27" s="198"/>
      <c r="J27" s="198"/>
      <c r="K27" s="198"/>
      <c r="L27" s="198"/>
      <c r="M27" s="198"/>
      <c r="N27" s="198"/>
      <c r="O27" s="198"/>
      <c r="P27" s="198"/>
      <c r="Q27" s="198"/>
      <c r="R27" s="198"/>
      <c r="S27" s="199"/>
      <c r="T27" s="19"/>
      <c r="U27" s="3"/>
      <c r="V27" s="3"/>
      <c r="W27" s="3"/>
      <c r="X27" s="19"/>
      <c r="Y27" s="19"/>
      <c r="Z27" s="19"/>
      <c r="AA27" s="3"/>
      <c r="AB27" s="3"/>
      <c r="AC27" s="3"/>
      <c r="AD27" s="19"/>
      <c r="AE27" s="19"/>
      <c r="AF27" s="19"/>
    </row>
    <row r="28" spans="1:32" x14ac:dyDescent="0.25">
      <c r="R28" s="19"/>
      <c r="S28" s="19"/>
      <c r="T28" s="19"/>
      <c r="U28" s="3"/>
      <c r="V28" s="3"/>
      <c r="W28" s="3"/>
      <c r="X28" s="19"/>
      <c r="Y28" s="19"/>
      <c r="Z28" s="19"/>
      <c r="AA28" s="3"/>
      <c r="AB28" s="3"/>
      <c r="AC28" s="3"/>
      <c r="AD28" s="19"/>
      <c r="AE28" s="19"/>
      <c r="AF28" s="19"/>
    </row>
    <row r="29" spans="1:32" x14ac:dyDescent="0.25">
      <c r="C29" s="166" t="s">
        <v>255</v>
      </c>
      <c r="D29" s="6"/>
      <c r="E29" s="6"/>
      <c r="F29" s="6"/>
      <c r="G29" s="6"/>
      <c r="H29" s="6"/>
      <c r="I29" s="6"/>
      <c r="J29" s="6"/>
      <c r="K29" s="6"/>
      <c r="L29" s="6"/>
      <c r="M29" s="6"/>
      <c r="N29" s="6"/>
      <c r="O29" s="6"/>
      <c r="P29" s="6"/>
      <c r="Q29" s="15"/>
      <c r="R29" s="202"/>
      <c r="S29" s="202"/>
      <c r="T29" s="202"/>
      <c r="U29" s="3"/>
      <c r="V29" s="3"/>
      <c r="W29" s="3"/>
      <c r="X29" s="19"/>
      <c r="Y29" s="19"/>
      <c r="Z29" s="19"/>
      <c r="AA29" s="3"/>
      <c r="AB29" s="3"/>
      <c r="AC29" s="3"/>
      <c r="AD29" s="19"/>
      <c r="AE29" s="19"/>
      <c r="AF29" s="19"/>
    </row>
    <row r="30" spans="1:32" x14ac:dyDescent="0.25">
      <c r="R30" s="19"/>
      <c r="S30" s="19"/>
      <c r="T30" s="19"/>
      <c r="U30" s="3"/>
      <c r="V30" s="3"/>
      <c r="W30" s="3"/>
      <c r="X30" s="19"/>
      <c r="Y30" s="19"/>
      <c r="Z30" s="19"/>
      <c r="AA30" s="3"/>
      <c r="AB30" s="3"/>
      <c r="AC30" s="3"/>
      <c r="AD30" s="19"/>
      <c r="AE30" s="19"/>
      <c r="AF30" s="19"/>
    </row>
    <row r="31" spans="1:32" x14ac:dyDescent="0.25">
      <c r="K31" s="33">
        <v>1</v>
      </c>
      <c r="L31" s="35" t="s">
        <v>256</v>
      </c>
      <c r="M31" s="3"/>
      <c r="N31" s="3"/>
      <c r="O31" s="3"/>
      <c r="P31" s="3"/>
      <c r="Q31" s="3"/>
      <c r="R31" s="203" t="s">
        <v>379</v>
      </c>
      <c r="S31" s="203"/>
      <c r="T31" s="203"/>
      <c r="U31" s="203" t="s">
        <v>379</v>
      </c>
      <c r="V31" s="203"/>
      <c r="W31" s="203"/>
      <c r="X31" s="203" t="s">
        <v>379</v>
      </c>
      <c r="Y31" s="203"/>
      <c r="Z31" s="203"/>
      <c r="AA31" s="203" t="s">
        <v>379</v>
      </c>
      <c r="AB31" s="203"/>
      <c r="AC31" s="203"/>
      <c r="AD31" s="203" t="s">
        <v>379</v>
      </c>
      <c r="AE31" s="203"/>
      <c r="AF31" s="203"/>
    </row>
    <row r="32" spans="1:32" x14ac:dyDescent="0.25">
      <c r="K32" s="33">
        <v>2</v>
      </c>
      <c r="L32" s="34" t="s">
        <v>257</v>
      </c>
      <c r="R32" s="204" t="s">
        <v>379</v>
      </c>
      <c r="S32" s="204"/>
      <c r="T32" s="204"/>
      <c r="U32" s="204" t="s">
        <v>379</v>
      </c>
      <c r="V32" s="204"/>
      <c r="W32" s="204"/>
      <c r="X32" s="204" t="s">
        <v>379</v>
      </c>
      <c r="Y32" s="204"/>
      <c r="Z32" s="204"/>
      <c r="AA32" s="204" t="s">
        <v>379</v>
      </c>
      <c r="AB32" s="204"/>
      <c r="AC32" s="204"/>
      <c r="AD32" s="204" t="s">
        <v>379</v>
      </c>
      <c r="AE32" s="204"/>
      <c r="AF32" s="204"/>
    </row>
    <row r="33" spans="1:32" x14ac:dyDescent="0.25">
      <c r="K33" s="33">
        <v>3</v>
      </c>
      <c r="L33" s="35" t="s">
        <v>258</v>
      </c>
      <c r="M33" s="3"/>
      <c r="N33" s="3"/>
      <c r="O33" s="3"/>
      <c r="P33" s="3"/>
      <c r="Q33" s="3"/>
      <c r="R33" s="203" t="s">
        <v>379</v>
      </c>
      <c r="S33" s="203"/>
      <c r="T33" s="203"/>
      <c r="U33" s="203" t="s">
        <v>379</v>
      </c>
      <c r="V33" s="203"/>
      <c r="W33" s="203"/>
      <c r="X33" s="203" t="s">
        <v>379</v>
      </c>
      <c r="Y33" s="203"/>
      <c r="Z33" s="203"/>
      <c r="AA33" s="203" t="s">
        <v>379</v>
      </c>
      <c r="AB33" s="203"/>
      <c r="AC33" s="203"/>
      <c r="AD33" s="203" t="s">
        <v>379</v>
      </c>
      <c r="AE33" s="203"/>
      <c r="AF33" s="203"/>
    </row>
    <row r="34" spans="1:32" x14ac:dyDescent="0.25">
      <c r="K34" s="33">
        <v>4</v>
      </c>
      <c r="L34" s="34" t="s">
        <v>259</v>
      </c>
      <c r="R34" s="204" t="s">
        <v>379</v>
      </c>
      <c r="S34" s="204"/>
      <c r="T34" s="204"/>
      <c r="U34" s="204" t="s">
        <v>379</v>
      </c>
      <c r="V34" s="204"/>
      <c r="W34" s="204"/>
      <c r="X34" s="204" t="s">
        <v>379</v>
      </c>
      <c r="Y34" s="204"/>
      <c r="Z34" s="204"/>
      <c r="AA34" s="204" t="s">
        <v>379</v>
      </c>
      <c r="AB34" s="204"/>
      <c r="AC34" s="204"/>
      <c r="AD34" s="204" t="s">
        <v>379</v>
      </c>
      <c r="AE34" s="204"/>
      <c r="AF34" s="204"/>
    </row>
    <row r="35" spans="1:32" x14ac:dyDescent="0.25">
      <c r="K35" s="33">
        <v>5</v>
      </c>
      <c r="L35" s="35" t="s">
        <v>260</v>
      </c>
      <c r="M35" s="3"/>
      <c r="N35" s="3"/>
      <c r="O35" s="3"/>
      <c r="P35" s="3"/>
      <c r="Q35" s="3"/>
      <c r="R35" s="203" t="s">
        <v>379</v>
      </c>
      <c r="S35" s="203"/>
      <c r="T35" s="203"/>
      <c r="U35" s="203" t="s">
        <v>379</v>
      </c>
      <c r="V35" s="203"/>
      <c r="W35" s="203"/>
      <c r="X35" s="203" t="s">
        <v>379</v>
      </c>
      <c r="Y35" s="203"/>
      <c r="Z35" s="203"/>
      <c r="AA35" s="203" t="s">
        <v>379</v>
      </c>
      <c r="AB35" s="203"/>
      <c r="AC35" s="203"/>
      <c r="AD35" s="203" t="s">
        <v>379</v>
      </c>
      <c r="AE35" s="203"/>
      <c r="AF35" s="203"/>
    </row>
    <row r="36" spans="1:32" x14ac:dyDescent="0.25">
      <c r="K36" s="33">
        <v>6</v>
      </c>
      <c r="L36" s="53" t="s">
        <v>261</v>
      </c>
      <c r="M36" s="48"/>
      <c r="N36" s="48"/>
      <c r="O36" s="48"/>
      <c r="P36" s="48"/>
      <c r="Q36" s="48"/>
      <c r="R36" s="204" t="s">
        <v>379</v>
      </c>
      <c r="S36" s="204"/>
      <c r="T36" s="204"/>
      <c r="U36" s="204" t="s">
        <v>379</v>
      </c>
      <c r="V36" s="204"/>
      <c r="W36" s="204"/>
      <c r="X36" s="204" t="s">
        <v>379</v>
      </c>
      <c r="Y36" s="204"/>
      <c r="Z36" s="204"/>
      <c r="AA36" s="204" t="s">
        <v>379</v>
      </c>
      <c r="AB36" s="204"/>
      <c r="AC36" s="204"/>
      <c r="AD36" s="204" t="s">
        <v>379</v>
      </c>
      <c r="AE36" s="204"/>
      <c r="AF36" s="204"/>
    </row>
    <row r="37" spans="1:32" x14ac:dyDescent="0.25">
      <c r="K37" s="33">
        <v>7</v>
      </c>
      <c r="L37" s="35" t="s">
        <v>262</v>
      </c>
      <c r="M37" s="3"/>
      <c r="N37" s="3"/>
      <c r="O37" s="3"/>
      <c r="P37" s="3"/>
      <c r="Q37" s="3"/>
      <c r="R37" s="203" t="s">
        <v>379</v>
      </c>
      <c r="S37" s="203"/>
      <c r="T37" s="203"/>
      <c r="U37" s="203" t="s">
        <v>379</v>
      </c>
      <c r="V37" s="203"/>
      <c r="W37" s="203"/>
      <c r="X37" s="203" t="s">
        <v>379</v>
      </c>
      <c r="Y37" s="203"/>
      <c r="Z37" s="203"/>
      <c r="AA37" s="203" t="s">
        <v>379</v>
      </c>
      <c r="AB37" s="203"/>
      <c r="AC37" s="203"/>
      <c r="AD37" s="203" t="s">
        <v>379</v>
      </c>
      <c r="AE37" s="203"/>
      <c r="AF37" s="203"/>
    </row>
    <row r="38" spans="1:32" x14ac:dyDescent="0.25">
      <c r="K38" s="33">
        <v>8</v>
      </c>
      <c r="L38" s="53" t="s">
        <v>263</v>
      </c>
      <c r="M38" s="48"/>
      <c r="N38" s="48"/>
      <c r="O38" s="48"/>
      <c r="P38" s="48"/>
      <c r="Q38" s="48"/>
      <c r="R38" s="204" t="s">
        <v>379</v>
      </c>
      <c r="S38" s="204"/>
      <c r="T38" s="204"/>
      <c r="U38" s="204" t="s">
        <v>379</v>
      </c>
      <c r="V38" s="204"/>
      <c r="W38" s="204"/>
      <c r="X38" s="204" t="s">
        <v>379</v>
      </c>
      <c r="Y38" s="204"/>
      <c r="Z38" s="204"/>
      <c r="AA38" s="204" t="s">
        <v>379</v>
      </c>
      <c r="AB38" s="204"/>
      <c r="AC38" s="204"/>
      <c r="AD38" s="204" t="s">
        <v>379</v>
      </c>
      <c r="AE38" s="204"/>
      <c r="AF38" s="204"/>
    </row>
    <row r="39" spans="1:32" x14ac:dyDescent="0.25">
      <c r="K39" s="33">
        <v>9</v>
      </c>
      <c r="L39" s="35" t="s">
        <v>264</v>
      </c>
      <c r="M39" s="3"/>
      <c r="N39" s="3"/>
      <c r="O39" s="3"/>
      <c r="P39" s="3"/>
      <c r="Q39" s="3"/>
      <c r="R39" s="203" t="s">
        <v>379</v>
      </c>
      <c r="S39" s="203"/>
      <c r="T39" s="203"/>
      <c r="U39" s="203" t="s">
        <v>379</v>
      </c>
      <c r="V39" s="203"/>
      <c r="W39" s="203"/>
      <c r="X39" s="203" t="s">
        <v>379</v>
      </c>
      <c r="Y39" s="203"/>
      <c r="Z39" s="203"/>
      <c r="AA39" s="203" t="s">
        <v>379</v>
      </c>
      <c r="AB39" s="203"/>
      <c r="AC39" s="203"/>
      <c r="AD39" s="203" t="s">
        <v>379</v>
      </c>
      <c r="AE39" s="203"/>
      <c r="AF39" s="203"/>
    </row>
    <row r="40" spans="1:32" x14ac:dyDescent="0.25">
      <c r="K40" s="33">
        <v>10</v>
      </c>
      <c r="L40" s="53" t="s">
        <v>265</v>
      </c>
      <c r="M40" s="48"/>
      <c r="N40" s="48"/>
      <c r="O40" s="48"/>
      <c r="P40" s="48"/>
      <c r="Q40" s="48"/>
      <c r="R40" s="204" t="s">
        <v>379</v>
      </c>
      <c r="S40" s="204"/>
      <c r="T40" s="204"/>
      <c r="U40" s="204" t="s">
        <v>379</v>
      </c>
      <c r="V40" s="204"/>
      <c r="W40" s="204"/>
      <c r="X40" s="204" t="s">
        <v>379</v>
      </c>
      <c r="Y40" s="204"/>
      <c r="Z40" s="204"/>
      <c r="AA40" s="204" t="s">
        <v>379</v>
      </c>
      <c r="AB40" s="204"/>
      <c r="AC40" s="204"/>
      <c r="AD40" s="204" t="s">
        <v>379</v>
      </c>
      <c r="AE40" s="204"/>
      <c r="AF40" s="204"/>
    </row>
    <row r="41" spans="1:32" x14ac:dyDescent="0.25">
      <c r="R41" s="19"/>
      <c r="S41" s="19"/>
      <c r="T41" s="19"/>
      <c r="U41" s="3"/>
      <c r="V41" s="3"/>
      <c r="W41" s="3"/>
      <c r="X41" s="19"/>
      <c r="Y41" s="19"/>
      <c r="Z41" s="19"/>
      <c r="AA41" s="3"/>
      <c r="AB41" s="3"/>
      <c r="AC41" s="3"/>
      <c r="AD41" s="19"/>
      <c r="AE41" s="19"/>
      <c r="AF41" s="19"/>
    </row>
    <row r="42" spans="1:32" ht="23.25" x14ac:dyDescent="0.25">
      <c r="A42" s="37">
        <v>2</v>
      </c>
      <c r="B42" s="95" t="s">
        <v>266</v>
      </c>
      <c r="C42" s="80"/>
      <c r="D42" s="80"/>
      <c r="E42" s="80"/>
      <c r="F42" s="80"/>
      <c r="G42" s="80"/>
      <c r="H42" s="80"/>
      <c r="I42" s="80"/>
      <c r="J42" s="80"/>
      <c r="K42" s="80"/>
      <c r="L42" s="80"/>
      <c r="M42" s="80"/>
      <c r="N42" s="80"/>
      <c r="O42" s="80"/>
      <c r="P42" s="80"/>
      <c r="Q42" s="39"/>
      <c r="R42" s="192"/>
      <c r="S42" s="192"/>
      <c r="T42" s="192"/>
      <c r="U42" s="207"/>
      <c r="V42" s="207"/>
      <c r="W42" s="207"/>
      <c r="X42" s="192"/>
      <c r="Y42" s="192"/>
      <c r="Z42" s="192"/>
      <c r="AA42" s="207"/>
      <c r="AB42" s="207"/>
      <c r="AC42" s="207"/>
      <c r="AD42" s="192"/>
      <c r="AE42" s="192"/>
      <c r="AF42" s="192"/>
    </row>
    <row r="43" spans="1:32" x14ac:dyDescent="0.25">
      <c r="R43" s="76"/>
      <c r="S43" s="76"/>
      <c r="T43" s="76"/>
      <c r="U43" s="77"/>
      <c r="V43" s="77"/>
      <c r="W43" s="77"/>
      <c r="X43" s="76"/>
      <c r="Y43" s="76"/>
      <c r="Z43" s="76"/>
      <c r="AA43" s="77"/>
      <c r="AB43" s="77"/>
      <c r="AC43" s="77"/>
      <c r="AD43" s="76"/>
      <c r="AE43" s="76"/>
      <c r="AF43" s="76"/>
    </row>
    <row r="44" spans="1:32" x14ac:dyDescent="0.25">
      <c r="R44" s="76"/>
      <c r="S44" s="76"/>
      <c r="T44" s="76"/>
      <c r="U44" s="77"/>
      <c r="V44" s="77"/>
      <c r="W44" s="77"/>
      <c r="X44" s="76"/>
      <c r="Y44" s="76"/>
      <c r="Z44" s="76"/>
      <c r="AA44" s="77"/>
      <c r="AB44" s="77"/>
      <c r="AC44" s="77"/>
      <c r="AD44" s="76"/>
      <c r="AE44" s="76"/>
      <c r="AF44" s="76"/>
    </row>
    <row r="45" spans="1:32" ht="18.75" x14ac:dyDescent="0.25">
      <c r="A45" s="103" t="s">
        <v>62</v>
      </c>
      <c r="C45" s="105" t="s">
        <v>267</v>
      </c>
      <c r="D45" s="6"/>
      <c r="E45" s="6"/>
      <c r="F45" s="6"/>
      <c r="G45" s="6"/>
      <c r="H45" s="6"/>
      <c r="I45" s="6"/>
      <c r="J45" s="6"/>
      <c r="K45" s="6"/>
      <c r="L45" s="6"/>
      <c r="M45" s="6"/>
      <c r="N45" s="6"/>
      <c r="O45" s="6"/>
      <c r="P45" s="6"/>
      <c r="Q45" s="15"/>
      <c r="R45" s="201" t="s">
        <v>379</v>
      </c>
      <c r="S45" s="201"/>
      <c r="T45" s="201"/>
      <c r="U45" s="205" t="s">
        <v>379</v>
      </c>
      <c r="V45" s="205"/>
      <c r="W45" s="205"/>
      <c r="X45" s="201" t="s">
        <v>379</v>
      </c>
      <c r="Y45" s="201"/>
      <c r="Z45" s="201"/>
      <c r="AA45" s="205" t="s">
        <v>379</v>
      </c>
      <c r="AB45" s="205"/>
      <c r="AC45" s="205"/>
      <c r="AD45" s="201" t="s">
        <v>379</v>
      </c>
      <c r="AE45" s="201"/>
      <c r="AF45" s="201"/>
    </row>
    <row r="46" spans="1:32" ht="15.75" thickBot="1" x14ac:dyDescent="0.3">
      <c r="C46" s="36" t="s">
        <v>232</v>
      </c>
      <c r="E46" s="31"/>
      <c r="R46" s="19"/>
      <c r="S46" s="19"/>
      <c r="T46" s="19"/>
      <c r="U46" s="3"/>
      <c r="V46" s="3"/>
      <c r="W46" s="3"/>
      <c r="X46" s="19"/>
      <c r="Y46" s="19"/>
      <c r="Z46" s="19"/>
      <c r="AA46" s="3"/>
      <c r="AB46" s="3"/>
      <c r="AC46" s="3"/>
      <c r="AD46" s="19"/>
      <c r="AE46" s="19"/>
      <c r="AF46" s="19"/>
    </row>
    <row r="47" spans="1:32" x14ac:dyDescent="0.25">
      <c r="C47" s="194"/>
      <c r="D47" s="195"/>
      <c r="E47" s="195"/>
      <c r="F47" s="195"/>
      <c r="G47" s="195"/>
      <c r="H47" s="195"/>
      <c r="I47" s="195"/>
      <c r="J47" s="195"/>
      <c r="K47" s="195"/>
      <c r="L47" s="195"/>
      <c r="M47" s="195"/>
      <c r="N47" s="195"/>
      <c r="O47" s="195"/>
      <c r="P47" s="195"/>
      <c r="Q47" s="195"/>
      <c r="R47" s="195"/>
      <c r="S47" s="196"/>
      <c r="T47" s="19"/>
      <c r="U47" s="3"/>
      <c r="V47" s="3"/>
      <c r="W47" s="3"/>
      <c r="X47" s="19"/>
      <c r="Y47" s="19"/>
      <c r="Z47" s="19"/>
      <c r="AA47" s="3"/>
      <c r="AB47" s="3"/>
      <c r="AC47" s="3"/>
      <c r="AD47" s="19"/>
      <c r="AE47" s="19"/>
      <c r="AF47" s="19"/>
    </row>
    <row r="48" spans="1:32" ht="15.75" thickBot="1" x14ac:dyDescent="0.3">
      <c r="C48" s="197"/>
      <c r="D48" s="198"/>
      <c r="E48" s="198"/>
      <c r="F48" s="198"/>
      <c r="G48" s="198"/>
      <c r="H48" s="198"/>
      <c r="I48" s="198"/>
      <c r="J48" s="198"/>
      <c r="K48" s="198"/>
      <c r="L48" s="198"/>
      <c r="M48" s="198"/>
      <c r="N48" s="198"/>
      <c r="O48" s="198"/>
      <c r="P48" s="198"/>
      <c r="Q48" s="198"/>
      <c r="R48" s="198"/>
      <c r="S48" s="199"/>
      <c r="T48" s="19"/>
      <c r="U48" s="3"/>
      <c r="V48" s="3"/>
      <c r="W48" s="3"/>
      <c r="X48" s="19"/>
      <c r="Y48" s="19"/>
      <c r="Z48" s="19"/>
      <c r="AA48" s="3"/>
      <c r="AB48" s="3"/>
      <c r="AC48" s="3"/>
      <c r="AD48" s="19"/>
      <c r="AE48" s="19"/>
      <c r="AF48" s="19"/>
    </row>
    <row r="49" spans="1:32" x14ac:dyDescent="0.25">
      <c r="R49" s="19"/>
      <c r="S49" s="19"/>
      <c r="T49" s="19"/>
      <c r="U49" s="3"/>
      <c r="V49" s="3"/>
      <c r="W49" s="3"/>
      <c r="X49" s="19"/>
      <c r="Y49" s="19"/>
      <c r="Z49" s="19"/>
      <c r="AA49" s="3"/>
      <c r="AB49" s="3"/>
      <c r="AC49" s="3"/>
      <c r="AD49" s="19"/>
      <c r="AE49" s="19"/>
      <c r="AF49" s="19"/>
    </row>
    <row r="50" spans="1:32" ht="18.75" x14ac:dyDescent="0.25">
      <c r="A50" s="103" t="s">
        <v>63</v>
      </c>
      <c r="C50" s="105" t="s">
        <v>268</v>
      </c>
      <c r="D50" s="6"/>
      <c r="E50" s="6"/>
      <c r="F50" s="6"/>
      <c r="G50" s="6"/>
      <c r="H50" s="6"/>
      <c r="I50" s="6"/>
      <c r="J50" s="6"/>
      <c r="K50" s="6"/>
      <c r="L50" s="6"/>
      <c r="M50" s="6"/>
      <c r="N50" s="6"/>
      <c r="O50" s="6"/>
      <c r="P50" s="6"/>
      <c r="Q50" s="15"/>
      <c r="R50" s="201" t="s">
        <v>379</v>
      </c>
      <c r="S50" s="201"/>
      <c r="T50" s="201"/>
      <c r="U50" s="205" t="s">
        <v>379</v>
      </c>
      <c r="V50" s="205"/>
      <c r="W50" s="205"/>
      <c r="X50" s="201" t="s">
        <v>379</v>
      </c>
      <c r="Y50" s="201"/>
      <c r="Z50" s="201"/>
      <c r="AA50" s="205" t="s">
        <v>379</v>
      </c>
      <c r="AB50" s="205"/>
      <c r="AC50" s="205"/>
      <c r="AD50" s="201" t="s">
        <v>379</v>
      </c>
      <c r="AE50" s="201"/>
      <c r="AF50" s="201"/>
    </row>
    <row r="51" spans="1:32" ht="15.75" thickBot="1" x14ac:dyDescent="0.3">
      <c r="C51" s="36" t="s">
        <v>232</v>
      </c>
      <c r="E51" s="31"/>
      <c r="R51" s="19"/>
      <c r="S51" s="19"/>
      <c r="T51" s="19"/>
      <c r="U51" s="3"/>
      <c r="V51" s="3"/>
      <c r="W51" s="3"/>
      <c r="X51" s="19"/>
      <c r="Y51" s="19"/>
      <c r="Z51" s="19"/>
      <c r="AA51" s="3"/>
      <c r="AB51" s="3"/>
      <c r="AC51" s="3"/>
      <c r="AD51" s="19"/>
      <c r="AE51" s="19"/>
      <c r="AF51" s="19"/>
    </row>
    <row r="52" spans="1:32" x14ac:dyDescent="0.25">
      <c r="C52" s="194"/>
      <c r="D52" s="195"/>
      <c r="E52" s="195"/>
      <c r="F52" s="195"/>
      <c r="G52" s="195"/>
      <c r="H52" s="195"/>
      <c r="I52" s="195"/>
      <c r="J52" s="195"/>
      <c r="K52" s="195"/>
      <c r="L52" s="195"/>
      <c r="M52" s="195"/>
      <c r="N52" s="195"/>
      <c r="O52" s="195"/>
      <c r="P52" s="195"/>
      <c r="Q52" s="195"/>
      <c r="R52" s="195"/>
      <c r="S52" s="196"/>
      <c r="T52" s="19"/>
      <c r="U52" s="3"/>
      <c r="V52" s="3"/>
      <c r="W52" s="3"/>
      <c r="X52" s="19"/>
      <c r="Y52" s="19"/>
      <c r="Z52" s="19"/>
      <c r="AA52" s="3"/>
      <c r="AB52" s="3"/>
      <c r="AC52" s="3"/>
      <c r="AD52" s="19"/>
      <c r="AE52" s="19"/>
      <c r="AF52" s="19"/>
    </row>
    <row r="53" spans="1:32" ht="15.75" thickBot="1" x14ac:dyDescent="0.3">
      <c r="C53" s="197"/>
      <c r="D53" s="198"/>
      <c r="E53" s="198"/>
      <c r="F53" s="198"/>
      <c r="G53" s="198"/>
      <c r="H53" s="198"/>
      <c r="I53" s="198"/>
      <c r="J53" s="198"/>
      <c r="K53" s="198"/>
      <c r="L53" s="198"/>
      <c r="M53" s="198"/>
      <c r="N53" s="198"/>
      <c r="O53" s="198"/>
      <c r="P53" s="198"/>
      <c r="Q53" s="198"/>
      <c r="R53" s="198"/>
      <c r="S53" s="199"/>
      <c r="T53" s="19"/>
      <c r="U53" s="3"/>
      <c r="V53" s="3"/>
      <c r="W53" s="3"/>
      <c r="X53" s="19"/>
      <c r="Y53" s="19"/>
      <c r="Z53" s="19"/>
      <c r="AA53" s="3"/>
      <c r="AB53" s="3"/>
      <c r="AC53" s="3"/>
      <c r="AD53" s="19"/>
      <c r="AE53" s="19"/>
      <c r="AF53" s="19"/>
    </row>
    <row r="54" spans="1:32" x14ac:dyDescent="0.25">
      <c r="R54" s="19"/>
      <c r="S54" s="19"/>
      <c r="T54" s="19"/>
      <c r="U54" s="3"/>
      <c r="V54" s="3"/>
      <c r="W54" s="3"/>
      <c r="X54" s="19"/>
      <c r="Y54" s="19"/>
      <c r="Z54" s="19"/>
      <c r="AA54" s="3"/>
      <c r="AB54" s="3"/>
      <c r="AC54" s="3"/>
      <c r="AD54" s="19"/>
      <c r="AE54" s="19"/>
      <c r="AF54" s="19"/>
    </row>
    <row r="55" spans="1:32" ht="18.75" x14ac:dyDescent="0.25">
      <c r="A55" s="103" t="s">
        <v>64</v>
      </c>
      <c r="C55" s="105" t="s">
        <v>269</v>
      </c>
      <c r="D55" s="6"/>
      <c r="E55" s="6"/>
      <c r="F55" s="6"/>
      <c r="G55" s="6"/>
      <c r="H55" s="6"/>
      <c r="I55" s="6"/>
      <c r="J55" s="6"/>
      <c r="K55" s="6"/>
      <c r="L55" s="6"/>
      <c r="M55" s="6"/>
      <c r="N55" s="6"/>
      <c r="O55" s="6"/>
      <c r="P55" s="6"/>
      <c r="Q55" s="15"/>
      <c r="R55" s="201" t="s">
        <v>379</v>
      </c>
      <c r="S55" s="201"/>
      <c r="T55" s="201"/>
      <c r="U55" s="205" t="s">
        <v>379</v>
      </c>
      <c r="V55" s="205"/>
      <c r="W55" s="205"/>
      <c r="X55" s="201" t="s">
        <v>379</v>
      </c>
      <c r="Y55" s="201"/>
      <c r="Z55" s="201"/>
      <c r="AA55" s="205" t="s">
        <v>379</v>
      </c>
      <c r="AB55" s="205"/>
      <c r="AC55" s="205"/>
      <c r="AD55" s="201" t="s">
        <v>379</v>
      </c>
      <c r="AE55" s="201"/>
      <c r="AF55" s="201"/>
    </row>
    <row r="56" spans="1:32" ht="15.75" thickBot="1" x14ac:dyDescent="0.3">
      <c r="C56" s="36" t="s">
        <v>232</v>
      </c>
      <c r="E56" s="31"/>
      <c r="R56" s="19"/>
      <c r="S56" s="19"/>
      <c r="T56" s="19"/>
      <c r="U56" s="3"/>
      <c r="V56" s="3"/>
      <c r="W56" s="3"/>
      <c r="X56" s="19"/>
      <c r="Y56" s="19"/>
      <c r="Z56" s="19"/>
      <c r="AA56" s="3"/>
      <c r="AB56" s="3"/>
      <c r="AC56" s="3"/>
      <c r="AD56" s="19"/>
      <c r="AE56" s="19"/>
      <c r="AF56" s="19"/>
    </row>
    <row r="57" spans="1:32" x14ac:dyDescent="0.25">
      <c r="C57" s="194"/>
      <c r="D57" s="195"/>
      <c r="E57" s="195"/>
      <c r="F57" s="195"/>
      <c r="G57" s="195"/>
      <c r="H57" s="195"/>
      <c r="I57" s="195"/>
      <c r="J57" s="195"/>
      <c r="K57" s="195"/>
      <c r="L57" s="195"/>
      <c r="M57" s="195"/>
      <c r="N57" s="195"/>
      <c r="O57" s="195"/>
      <c r="P57" s="195"/>
      <c r="Q57" s="195"/>
      <c r="R57" s="195"/>
      <c r="S57" s="196"/>
      <c r="T57" s="19"/>
      <c r="U57" s="3"/>
      <c r="V57" s="3"/>
      <c r="W57" s="3"/>
      <c r="X57" s="19"/>
      <c r="Y57" s="19"/>
      <c r="Z57" s="19"/>
      <c r="AA57" s="3"/>
      <c r="AB57" s="3"/>
      <c r="AC57" s="3"/>
      <c r="AD57" s="19"/>
      <c r="AE57" s="19"/>
      <c r="AF57" s="19"/>
    </row>
    <row r="58" spans="1:32" ht="15.75" thickBot="1" x14ac:dyDescent="0.3">
      <c r="C58" s="197"/>
      <c r="D58" s="198"/>
      <c r="E58" s="198"/>
      <c r="F58" s="198"/>
      <c r="G58" s="198"/>
      <c r="H58" s="198"/>
      <c r="I58" s="198"/>
      <c r="J58" s="198"/>
      <c r="K58" s="198"/>
      <c r="L58" s="198"/>
      <c r="M58" s="198"/>
      <c r="N58" s="198"/>
      <c r="O58" s="198"/>
      <c r="P58" s="198"/>
      <c r="Q58" s="198"/>
      <c r="R58" s="198"/>
      <c r="S58" s="199"/>
      <c r="T58" s="19"/>
      <c r="U58" s="3"/>
      <c r="V58" s="3"/>
      <c r="W58" s="3"/>
      <c r="X58" s="19"/>
      <c r="Y58" s="19"/>
      <c r="Z58" s="19"/>
      <c r="AA58" s="3"/>
      <c r="AB58" s="3"/>
      <c r="AC58" s="3"/>
      <c r="AD58" s="19"/>
      <c r="AE58" s="19"/>
      <c r="AF58" s="19"/>
    </row>
    <row r="59" spans="1:32" x14ac:dyDescent="0.25">
      <c r="R59" s="19"/>
      <c r="S59" s="19"/>
      <c r="T59" s="19"/>
      <c r="U59" s="3"/>
      <c r="V59" s="3"/>
      <c r="W59" s="3"/>
      <c r="X59" s="19"/>
      <c r="Y59" s="19"/>
      <c r="Z59" s="19"/>
      <c r="AA59" s="3"/>
      <c r="AB59" s="3"/>
      <c r="AC59" s="3"/>
      <c r="AD59" s="19"/>
      <c r="AE59" s="19"/>
      <c r="AF59" s="19"/>
    </row>
    <row r="60" spans="1:32" ht="18.75" x14ac:dyDescent="0.25">
      <c r="A60" s="103" t="s">
        <v>65</v>
      </c>
      <c r="C60" s="105" t="s">
        <v>270</v>
      </c>
      <c r="D60" s="6"/>
      <c r="E60" s="6"/>
      <c r="F60" s="6"/>
      <c r="G60" s="6"/>
      <c r="H60" s="6"/>
      <c r="I60" s="6"/>
      <c r="J60" s="6"/>
      <c r="K60" s="6"/>
      <c r="L60" s="6"/>
      <c r="M60" s="6"/>
      <c r="N60" s="6"/>
      <c r="O60" s="6"/>
      <c r="P60" s="6"/>
      <c r="Q60" s="15"/>
      <c r="R60" s="201" t="s">
        <v>379</v>
      </c>
      <c r="S60" s="201"/>
      <c r="T60" s="201"/>
      <c r="U60" s="205" t="s">
        <v>379</v>
      </c>
      <c r="V60" s="205"/>
      <c r="W60" s="205"/>
      <c r="X60" s="201" t="s">
        <v>379</v>
      </c>
      <c r="Y60" s="201"/>
      <c r="Z60" s="201"/>
      <c r="AA60" s="205" t="s">
        <v>379</v>
      </c>
      <c r="AB60" s="205"/>
      <c r="AC60" s="205"/>
      <c r="AD60" s="201" t="s">
        <v>379</v>
      </c>
      <c r="AE60" s="201"/>
      <c r="AF60" s="201"/>
    </row>
    <row r="61" spans="1:32" ht="15.75" thickBot="1" x14ac:dyDescent="0.3">
      <c r="C61" s="30" t="s">
        <v>287</v>
      </c>
      <c r="E61" s="31"/>
      <c r="R61" s="19"/>
      <c r="S61" s="19"/>
      <c r="T61" s="19"/>
      <c r="U61" s="3"/>
      <c r="V61" s="3"/>
      <c r="W61" s="3"/>
      <c r="X61" s="19"/>
      <c r="Y61" s="19"/>
      <c r="Z61" s="19"/>
      <c r="AA61" s="3"/>
      <c r="AB61" s="3"/>
      <c r="AC61" s="3"/>
      <c r="AD61" s="19"/>
      <c r="AE61" s="19"/>
      <c r="AF61" s="19"/>
    </row>
    <row r="62" spans="1:32" x14ac:dyDescent="0.25">
      <c r="C62" s="194"/>
      <c r="D62" s="195"/>
      <c r="E62" s="195"/>
      <c r="F62" s="195"/>
      <c r="G62" s="195"/>
      <c r="H62" s="195"/>
      <c r="I62" s="195"/>
      <c r="J62" s="195"/>
      <c r="K62" s="195"/>
      <c r="L62" s="195"/>
      <c r="M62" s="195"/>
      <c r="N62" s="195"/>
      <c r="O62" s="195"/>
      <c r="P62" s="195"/>
      <c r="Q62" s="195"/>
      <c r="R62" s="195"/>
      <c r="S62" s="196"/>
      <c r="T62" s="19"/>
      <c r="U62" s="3"/>
      <c r="V62" s="3"/>
      <c r="W62" s="3"/>
      <c r="X62" s="19"/>
      <c r="Y62" s="19"/>
      <c r="Z62" s="19"/>
      <c r="AA62" s="3"/>
      <c r="AB62" s="3"/>
      <c r="AC62" s="3"/>
      <c r="AD62" s="19"/>
      <c r="AE62" s="19"/>
      <c r="AF62" s="19"/>
    </row>
    <row r="63" spans="1:32" ht="15.75" thickBot="1" x14ac:dyDescent="0.3">
      <c r="C63" s="197"/>
      <c r="D63" s="198"/>
      <c r="E63" s="198"/>
      <c r="F63" s="198"/>
      <c r="G63" s="198"/>
      <c r="H63" s="198"/>
      <c r="I63" s="198"/>
      <c r="J63" s="198"/>
      <c r="K63" s="198"/>
      <c r="L63" s="198"/>
      <c r="M63" s="198"/>
      <c r="N63" s="198"/>
      <c r="O63" s="198"/>
      <c r="P63" s="198"/>
      <c r="Q63" s="198"/>
      <c r="R63" s="198"/>
      <c r="S63" s="199"/>
      <c r="T63" s="19"/>
      <c r="U63" s="3"/>
      <c r="V63" s="3"/>
      <c r="W63" s="3"/>
      <c r="X63" s="19"/>
      <c r="Y63" s="19"/>
      <c r="Z63" s="19"/>
      <c r="AA63" s="3"/>
      <c r="AB63" s="3"/>
      <c r="AC63" s="3"/>
      <c r="AD63" s="19"/>
      <c r="AE63" s="19"/>
      <c r="AF63" s="19"/>
    </row>
    <row r="64" spans="1:32" x14ac:dyDescent="0.25">
      <c r="R64" s="19"/>
      <c r="S64" s="19"/>
      <c r="T64" s="19"/>
      <c r="U64" s="3"/>
      <c r="V64" s="3"/>
      <c r="W64" s="3"/>
      <c r="X64" s="19"/>
      <c r="Y64" s="19"/>
      <c r="Z64" s="19"/>
      <c r="AA64" s="3"/>
      <c r="AB64" s="3"/>
      <c r="AC64" s="3"/>
      <c r="AD64" s="19"/>
      <c r="AE64" s="19"/>
      <c r="AF64" s="19"/>
    </row>
    <row r="65" spans="1:32" ht="18.75" x14ac:dyDescent="0.25">
      <c r="A65" s="103" t="s">
        <v>66</v>
      </c>
      <c r="C65" s="105" t="s">
        <v>271</v>
      </c>
      <c r="D65" s="6"/>
      <c r="E65" s="6"/>
      <c r="F65" s="6"/>
      <c r="G65" s="6"/>
      <c r="H65" s="6"/>
      <c r="I65" s="6"/>
      <c r="J65" s="6"/>
      <c r="K65" s="6"/>
      <c r="L65" s="6"/>
      <c r="M65" s="6"/>
      <c r="N65" s="6"/>
      <c r="O65" s="6"/>
      <c r="P65" s="6"/>
      <c r="Q65" s="15"/>
      <c r="R65" s="201" t="s">
        <v>379</v>
      </c>
      <c r="S65" s="201"/>
      <c r="T65" s="201"/>
      <c r="U65" s="205" t="s">
        <v>379</v>
      </c>
      <c r="V65" s="205"/>
      <c r="W65" s="205"/>
      <c r="X65" s="201" t="s">
        <v>379</v>
      </c>
      <c r="Y65" s="201"/>
      <c r="Z65" s="201"/>
      <c r="AA65" s="205" t="s">
        <v>379</v>
      </c>
      <c r="AB65" s="205"/>
      <c r="AC65" s="205"/>
      <c r="AD65" s="201" t="s">
        <v>379</v>
      </c>
      <c r="AE65" s="201"/>
      <c r="AF65" s="201"/>
    </row>
    <row r="66" spans="1:32" ht="15.75" thickBot="1" x14ac:dyDescent="0.3">
      <c r="C66" s="36" t="s">
        <v>232</v>
      </c>
      <c r="E66" s="31"/>
      <c r="R66" s="19"/>
      <c r="S66" s="19"/>
      <c r="T66" s="19"/>
      <c r="U66" s="3"/>
      <c r="V66" s="3"/>
      <c r="W66" s="3"/>
      <c r="X66" s="19"/>
      <c r="Y66" s="19"/>
      <c r="Z66" s="19"/>
      <c r="AA66" s="3"/>
      <c r="AB66" s="3"/>
      <c r="AC66" s="3"/>
      <c r="AD66" s="19"/>
      <c r="AE66" s="19"/>
      <c r="AF66" s="19"/>
    </row>
    <row r="67" spans="1:32" x14ac:dyDescent="0.25">
      <c r="C67" s="194"/>
      <c r="D67" s="195"/>
      <c r="E67" s="195"/>
      <c r="F67" s="195"/>
      <c r="G67" s="195"/>
      <c r="H67" s="195"/>
      <c r="I67" s="195"/>
      <c r="J67" s="195"/>
      <c r="K67" s="195"/>
      <c r="L67" s="195"/>
      <c r="M67" s="195"/>
      <c r="N67" s="195"/>
      <c r="O67" s="195"/>
      <c r="P67" s="195"/>
      <c r="Q67" s="195"/>
      <c r="R67" s="195"/>
      <c r="S67" s="196"/>
      <c r="T67" s="19"/>
      <c r="U67" s="3"/>
      <c r="V67" s="3"/>
      <c r="W67" s="3"/>
      <c r="X67" s="19"/>
      <c r="Y67" s="19"/>
      <c r="Z67" s="19"/>
      <c r="AA67" s="3"/>
      <c r="AB67" s="3"/>
      <c r="AC67" s="3"/>
      <c r="AD67" s="19"/>
      <c r="AE67" s="19"/>
      <c r="AF67" s="19"/>
    </row>
    <row r="68" spans="1:32" ht="15.75" thickBot="1" x14ac:dyDescent="0.3">
      <c r="C68" s="197"/>
      <c r="D68" s="198"/>
      <c r="E68" s="198"/>
      <c r="F68" s="198"/>
      <c r="G68" s="198"/>
      <c r="H68" s="198"/>
      <c r="I68" s="198"/>
      <c r="J68" s="198"/>
      <c r="K68" s="198"/>
      <c r="L68" s="198"/>
      <c r="M68" s="198"/>
      <c r="N68" s="198"/>
      <c r="O68" s="198"/>
      <c r="P68" s="198"/>
      <c r="Q68" s="198"/>
      <c r="R68" s="198"/>
      <c r="S68" s="199"/>
      <c r="T68" s="19"/>
      <c r="U68" s="3"/>
      <c r="V68" s="3"/>
      <c r="W68" s="3"/>
      <c r="X68" s="19"/>
      <c r="Y68" s="19"/>
      <c r="Z68" s="19"/>
      <c r="AA68" s="3"/>
      <c r="AB68" s="3"/>
      <c r="AC68" s="3"/>
      <c r="AD68" s="19"/>
      <c r="AE68" s="19"/>
      <c r="AF68" s="19"/>
    </row>
    <row r="69" spans="1:32" x14ac:dyDescent="0.25">
      <c r="R69" s="76"/>
      <c r="S69" s="76"/>
      <c r="T69" s="76"/>
      <c r="U69" s="77"/>
      <c r="V69" s="77"/>
      <c r="W69" s="77"/>
      <c r="X69" s="76"/>
      <c r="Y69" s="76"/>
      <c r="Z69" s="76"/>
      <c r="AA69" s="77"/>
      <c r="AB69" s="77"/>
      <c r="AC69" s="77"/>
      <c r="AD69" s="76"/>
      <c r="AE69" s="76"/>
      <c r="AF69" s="76"/>
    </row>
    <row r="70" spans="1:32" ht="46.15" customHeight="1" x14ac:dyDescent="0.25">
      <c r="C70" s="105" t="s">
        <v>272</v>
      </c>
      <c r="D70" s="6"/>
      <c r="E70" s="6"/>
      <c r="F70" s="6"/>
      <c r="G70" s="6"/>
      <c r="H70" s="6"/>
      <c r="I70" s="6"/>
      <c r="J70" s="6"/>
      <c r="K70" s="6"/>
      <c r="L70" s="6"/>
      <c r="M70" s="6"/>
      <c r="N70" s="6"/>
      <c r="O70" s="6"/>
      <c r="P70" s="6"/>
      <c r="Q70" s="15"/>
      <c r="R70" s="200" t="s">
        <v>108</v>
      </c>
      <c r="S70" s="200"/>
      <c r="T70" s="200"/>
      <c r="U70" s="211" t="s">
        <v>108</v>
      </c>
      <c r="V70" s="211"/>
      <c r="W70" s="211"/>
      <c r="X70" s="200" t="s">
        <v>108</v>
      </c>
      <c r="Y70" s="200"/>
      <c r="Z70" s="200"/>
      <c r="AA70" s="211" t="s">
        <v>108</v>
      </c>
      <c r="AB70" s="211"/>
      <c r="AC70" s="211"/>
      <c r="AD70" s="200" t="s">
        <v>108</v>
      </c>
      <c r="AE70" s="200"/>
      <c r="AF70" s="200"/>
    </row>
    <row r="71" spans="1:32" x14ac:dyDescent="0.25">
      <c r="R71" s="76"/>
      <c r="S71" s="76"/>
      <c r="T71" s="76"/>
      <c r="U71" s="77"/>
      <c r="V71" s="77"/>
      <c r="W71" s="77"/>
      <c r="X71" s="76"/>
      <c r="Y71" s="76"/>
      <c r="Z71" s="76"/>
      <c r="AA71" s="77"/>
      <c r="AB71" s="77"/>
      <c r="AC71" s="77"/>
      <c r="AD71" s="76"/>
      <c r="AE71" s="76"/>
      <c r="AF71" s="76"/>
    </row>
    <row r="72" spans="1:32" ht="18.75" x14ac:dyDescent="0.25">
      <c r="A72" s="103" t="s">
        <v>67</v>
      </c>
      <c r="C72" s="105" t="s">
        <v>273</v>
      </c>
      <c r="D72" s="6"/>
      <c r="E72" s="6"/>
      <c r="F72" s="6"/>
      <c r="G72" s="6"/>
      <c r="H72" s="6"/>
      <c r="I72" s="6"/>
      <c r="J72" s="6"/>
      <c r="K72" s="6"/>
      <c r="L72" s="6"/>
      <c r="M72" s="6"/>
      <c r="N72" s="6"/>
      <c r="O72" s="6"/>
      <c r="P72" s="6"/>
      <c r="Q72" s="15"/>
      <c r="R72" s="201" t="s">
        <v>379</v>
      </c>
      <c r="S72" s="201"/>
      <c r="T72" s="201"/>
      <c r="U72" s="205" t="s">
        <v>379</v>
      </c>
      <c r="V72" s="205"/>
      <c r="W72" s="205"/>
      <c r="X72" s="201" t="s">
        <v>379</v>
      </c>
      <c r="Y72" s="201"/>
      <c r="Z72" s="201"/>
      <c r="AA72" s="205" t="s">
        <v>379</v>
      </c>
      <c r="AB72" s="205"/>
      <c r="AC72" s="205"/>
      <c r="AD72" s="201" t="s">
        <v>379</v>
      </c>
      <c r="AE72" s="201"/>
      <c r="AF72" s="201"/>
    </row>
    <row r="73" spans="1:32" ht="15.75" thickBot="1" x14ac:dyDescent="0.3">
      <c r="C73" s="36" t="s">
        <v>232</v>
      </c>
      <c r="E73" s="31"/>
      <c r="R73" s="19"/>
      <c r="S73" s="19"/>
      <c r="T73" s="19"/>
      <c r="U73" s="3"/>
      <c r="V73" s="3"/>
      <c r="W73" s="3"/>
      <c r="X73" s="19"/>
      <c r="Y73" s="19"/>
      <c r="Z73" s="19"/>
      <c r="AA73" s="3"/>
      <c r="AB73" s="3"/>
      <c r="AC73" s="3"/>
      <c r="AD73" s="19"/>
      <c r="AE73" s="19"/>
      <c r="AF73" s="19"/>
    </row>
    <row r="74" spans="1:32" x14ac:dyDescent="0.25">
      <c r="C74" s="194"/>
      <c r="D74" s="195"/>
      <c r="E74" s="195"/>
      <c r="F74" s="195"/>
      <c r="G74" s="195"/>
      <c r="H74" s="195"/>
      <c r="I74" s="195"/>
      <c r="J74" s="195"/>
      <c r="K74" s="195"/>
      <c r="L74" s="195"/>
      <c r="M74" s="195"/>
      <c r="N74" s="195"/>
      <c r="O74" s="195"/>
      <c r="P74" s="195"/>
      <c r="Q74" s="195"/>
      <c r="R74" s="195"/>
      <c r="S74" s="196"/>
      <c r="T74" s="19"/>
      <c r="U74" s="3"/>
      <c r="V74" s="3"/>
      <c r="W74" s="3"/>
      <c r="X74" s="19"/>
      <c r="Y74" s="19"/>
      <c r="Z74" s="19"/>
      <c r="AA74" s="3"/>
      <c r="AB74" s="3"/>
      <c r="AC74" s="3"/>
      <c r="AD74" s="19"/>
      <c r="AE74" s="19"/>
      <c r="AF74" s="19"/>
    </row>
    <row r="75" spans="1:32" ht="15.75" thickBot="1" x14ac:dyDescent="0.3">
      <c r="C75" s="197"/>
      <c r="D75" s="198"/>
      <c r="E75" s="198"/>
      <c r="F75" s="198"/>
      <c r="G75" s="198"/>
      <c r="H75" s="198"/>
      <c r="I75" s="198"/>
      <c r="J75" s="198"/>
      <c r="K75" s="198"/>
      <c r="L75" s="198"/>
      <c r="M75" s="198"/>
      <c r="N75" s="198"/>
      <c r="O75" s="198"/>
      <c r="P75" s="198"/>
      <c r="Q75" s="198"/>
      <c r="R75" s="198"/>
      <c r="S75" s="199"/>
      <c r="T75" s="19"/>
      <c r="U75" s="3"/>
      <c r="V75" s="3"/>
      <c r="W75" s="3"/>
      <c r="X75" s="19"/>
      <c r="Y75" s="19"/>
      <c r="Z75" s="19"/>
      <c r="AA75" s="3"/>
      <c r="AB75" s="3"/>
      <c r="AC75" s="3"/>
      <c r="AD75" s="19"/>
      <c r="AE75" s="19"/>
      <c r="AF75" s="19"/>
    </row>
    <row r="76" spans="1:32" x14ac:dyDescent="0.25">
      <c r="R76" s="19"/>
      <c r="S76" s="19"/>
      <c r="T76" s="19"/>
      <c r="U76" s="3"/>
      <c r="V76" s="3"/>
      <c r="W76" s="3"/>
      <c r="X76" s="19"/>
      <c r="Y76" s="19"/>
      <c r="Z76" s="19"/>
      <c r="AA76" s="3"/>
      <c r="AB76" s="3"/>
      <c r="AC76" s="3"/>
      <c r="AD76" s="19"/>
      <c r="AE76" s="19"/>
      <c r="AF76" s="19"/>
    </row>
    <row r="77" spans="1:32" ht="18.75" x14ac:dyDescent="0.25">
      <c r="A77" s="103" t="s">
        <v>195</v>
      </c>
      <c r="C77" s="105" t="s">
        <v>274</v>
      </c>
      <c r="D77" s="6"/>
      <c r="E77" s="6"/>
      <c r="F77" s="6"/>
      <c r="G77" s="6"/>
      <c r="H77" s="6"/>
      <c r="I77" s="6"/>
      <c r="J77" s="6"/>
      <c r="K77" s="6"/>
      <c r="L77" s="6"/>
      <c r="M77" s="6"/>
      <c r="N77" s="6"/>
      <c r="O77" s="6"/>
      <c r="P77" s="6"/>
      <c r="Q77" s="15"/>
      <c r="R77" s="19"/>
      <c r="S77" s="19"/>
      <c r="T77" s="19"/>
      <c r="U77" s="3"/>
      <c r="V77" s="3"/>
      <c r="W77" s="3"/>
      <c r="X77" s="19"/>
      <c r="Y77" s="19"/>
      <c r="Z77" s="19"/>
      <c r="AA77" s="3"/>
      <c r="AB77" s="3"/>
      <c r="AC77" s="3"/>
      <c r="AD77" s="19"/>
      <c r="AE77" s="19"/>
      <c r="AF77" s="19"/>
    </row>
    <row r="78" spans="1:32" x14ac:dyDescent="0.25">
      <c r="R78" s="19"/>
      <c r="S78" s="19"/>
      <c r="T78" s="19"/>
      <c r="U78" s="3"/>
      <c r="V78" s="3"/>
      <c r="W78" s="3"/>
      <c r="X78" s="19"/>
      <c r="Y78" s="19"/>
      <c r="Z78" s="19"/>
      <c r="AA78" s="3"/>
      <c r="AB78" s="3"/>
      <c r="AC78" s="3"/>
      <c r="AD78" s="19"/>
      <c r="AE78" s="19"/>
      <c r="AF78" s="19"/>
    </row>
    <row r="79" spans="1:32" s="135" customFormat="1" x14ac:dyDescent="0.25">
      <c r="A79" s="136"/>
      <c r="B79" s="136"/>
      <c r="Q79" s="146" t="b">
        <v>0</v>
      </c>
      <c r="R79" s="148"/>
      <c r="S79" s="150" t="str">
        <f>IF(Q79=TRUE,Codes!$B$94,Codes!$B$95)</f>
        <v>no</v>
      </c>
      <c r="T79" s="148"/>
      <c r="U79" s="138"/>
      <c r="V79" s="151" t="str">
        <f>IF(Q79=TRUE,Codes!$B$94,Codes!$B$95)</f>
        <v>no</v>
      </c>
      <c r="W79" s="138"/>
      <c r="X79" s="148"/>
      <c r="Y79" s="150" t="str">
        <f>IF(Q79=TRUE,Codes!$B$94,Codes!$B$95)</f>
        <v>no</v>
      </c>
      <c r="Z79" s="148"/>
      <c r="AA79" s="138"/>
      <c r="AB79" s="151" t="str">
        <f>IF(Q79=TRUE,Codes!$B$94,Codes!$B$95)</f>
        <v>no</v>
      </c>
      <c r="AC79" s="138"/>
      <c r="AD79" s="148"/>
      <c r="AE79" s="150" t="str">
        <f>IF(Q79=TRUE,Codes!$B$94,Codes!$B$95)</f>
        <v>no</v>
      </c>
      <c r="AF79" s="148"/>
    </row>
    <row r="80" spans="1:32" s="135" customFormat="1" x14ac:dyDescent="0.25">
      <c r="A80" s="136"/>
      <c r="B80" s="136"/>
      <c r="Q80" s="146" t="b">
        <v>0</v>
      </c>
      <c r="R80" s="148"/>
      <c r="S80" s="141" t="str">
        <f>IF(Q80=TRUE,Codes!$B$94,Codes!$B$95)</f>
        <v>no</v>
      </c>
      <c r="T80" s="148"/>
      <c r="U80" s="138"/>
      <c r="V80" s="143" t="str">
        <f>IF(Q80=TRUE,Codes!$B$94,Codes!$B$95)</f>
        <v>no</v>
      </c>
      <c r="W80" s="138"/>
      <c r="X80" s="148"/>
      <c r="Y80" s="141" t="str">
        <f>IF(Q80=TRUE,Codes!$B$94,Codes!$B$95)</f>
        <v>no</v>
      </c>
      <c r="Z80" s="148"/>
      <c r="AA80" s="138"/>
      <c r="AB80" s="143" t="str">
        <f>IF(Q80=TRUE,Codes!$B$94,Codes!$B$95)</f>
        <v>no</v>
      </c>
      <c r="AC80" s="138"/>
      <c r="AD80" s="148"/>
      <c r="AE80" s="141" t="str">
        <f>IF(Q80=TRUE,Codes!$B$94,Codes!$B$95)</f>
        <v>no</v>
      </c>
      <c r="AF80" s="148"/>
    </row>
    <row r="81" spans="1:32" s="135" customFormat="1" x14ac:dyDescent="0.25">
      <c r="A81" s="136"/>
      <c r="B81" s="136"/>
      <c r="Q81" s="146" t="b">
        <v>0</v>
      </c>
      <c r="R81" s="148"/>
      <c r="S81" s="141" t="str">
        <f>IF(Q81=TRUE,Codes!$B$94,Codes!$B$95)</f>
        <v>no</v>
      </c>
      <c r="T81" s="148"/>
      <c r="U81" s="138"/>
      <c r="V81" s="143" t="str">
        <f>IF(Q81=TRUE,Codes!$B$94,Codes!$B$95)</f>
        <v>no</v>
      </c>
      <c r="W81" s="138"/>
      <c r="X81" s="148"/>
      <c r="Y81" s="141" t="str">
        <f>IF(Q81=TRUE,Codes!$B$94,Codes!$B$95)</f>
        <v>no</v>
      </c>
      <c r="Z81" s="148"/>
      <c r="AA81" s="138"/>
      <c r="AB81" s="143" t="str">
        <f>IF(Q81=TRUE,Codes!$B$94,Codes!$B$95)</f>
        <v>no</v>
      </c>
      <c r="AC81" s="138"/>
      <c r="AD81" s="148"/>
      <c r="AE81" s="141" t="str">
        <f>IF(Q81=TRUE,Codes!$B$94,Codes!$B$95)</f>
        <v>no</v>
      </c>
      <c r="AF81" s="148"/>
    </row>
    <row r="82" spans="1:32" s="135" customFormat="1" x14ac:dyDescent="0.25">
      <c r="A82" s="136"/>
      <c r="B82" s="136"/>
      <c r="Q82" s="146" t="b">
        <v>0</v>
      </c>
      <c r="R82" s="148"/>
      <c r="S82" s="141" t="str">
        <f>IF(Q82=TRUE,Codes!$B$94,Codes!$B$95)</f>
        <v>no</v>
      </c>
      <c r="T82" s="148"/>
      <c r="U82" s="138"/>
      <c r="V82" s="143" t="str">
        <f>IF(Q82=TRUE,Codes!$B$94,Codes!$B$95)</f>
        <v>no</v>
      </c>
      <c r="W82" s="138"/>
      <c r="X82" s="148"/>
      <c r="Y82" s="141" t="str">
        <f>IF(Q82=TRUE,Codes!$B$94,Codes!$B$95)</f>
        <v>no</v>
      </c>
      <c r="Z82" s="148"/>
      <c r="AA82" s="138"/>
      <c r="AB82" s="143" t="str">
        <f>IF(Q82=TRUE,Codes!$B$94,Codes!$B$95)</f>
        <v>no</v>
      </c>
      <c r="AC82" s="138"/>
      <c r="AD82" s="148"/>
      <c r="AE82" s="141" t="str">
        <f>IF(Q82=TRUE,Codes!$B$94,Codes!$B$95)</f>
        <v>no</v>
      </c>
      <c r="AF82" s="148"/>
    </row>
    <row r="83" spans="1:32" s="135" customFormat="1" x14ac:dyDescent="0.25">
      <c r="A83" s="136"/>
      <c r="B83" s="136"/>
      <c r="Q83" s="146" t="b">
        <v>0</v>
      </c>
      <c r="R83" s="148"/>
      <c r="S83" s="141" t="str">
        <f>IF(Q83=TRUE,Codes!$B$94,Codes!$B$95)</f>
        <v>no</v>
      </c>
      <c r="T83" s="148"/>
      <c r="U83" s="138"/>
      <c r="V83" s="143" t="str">
        <f>IF(Q83=TRUE,Codes!$B$94,Codes!$B$95)</f>
        <v>no</v>
      </c>
      <c r="W83" s="138"/>
      <c r="X83" s="148"/>
      <c r="Y83" s="141" t="str">
        <f>IF(Q83=TRUE,Codes!$B$94,Codes!$B$95)</f>
        <v>no</v>
      </c>
      <c r="Z83" s="148"/>
      <c r="AA83" s="138"/>
      <c r="AB83" s="143" t="str">
        <f>IF(Q83=TRUE,Codes!$B$94,Codes!$B$95)</f>
        <v>no</v>
      </c>
      <c r="AC83" s="138"/>
      <c r="AD83" s="148"/>
      <c r="AE83" s="141" t="str">
        <f>IF(Q83=TRUE,Codes!$B$94,Codes!$B$95)</f>
        <v>no</v>
      </c>
      <c r="AF83" s="148"/>
    </row>
    <row r="84" spans="1:32" s="135" customFormat="1" x14ac:dyDescent="0.25">
      <c r="A84" s="136"/>
      <c r="B84" s="136"/>
      <c r="Q84" s="146" t="b">
        <v>0</v>
      </c>
      <c r="R84" s="148"/>
      <c r="S84" s="141" t="str">
        <f>IF(Q84=TRUE,Codes!$B$94,Codes!$B$95)</f>
        <v>no</v>
      </c>
      <c r="T84" s="148"/>
      <c r="U84" s="138"/>
      <c r="V84" s="143" t="str">
        <f>IF(Q84=TRUE,Codes!$B$94,Codes!$B$95)</f>
        <v>no</v>
      </c>
      <c r="W84" s="138"/>
      <c r="X84" s="148"/>
      <c r="Y84" s="141" t="str">
        <f>IF(Q84=TRUE,Codes!$B$94,Codes!$B$95)</f>
        <v>no</v>
      </c>
      <c r="Z84" s="148"/>
      <c r="AA84" s="138"/>
      <c r="AB84" s="143" t="str">
        <f>IF(Q84=TRUE,Codes!$B$94,Codes!$B$95)</f>
        <v>no</v>
      </c>
      <c r="AC84" s="138"/>
      <c r="AD84" s="148"/>
      <c r="AE84" s="141" t="str">
        <f>IF(Q84=TRUE,Codes!$B$94,Codes!$B$95)</f>
        <v>no</v>
      </c>
      <c r="AF84" s="148"/>
    </row>
    <row r="85" spans="1:32" ht="15.75" thickBot="1" x14ac:dyDescent="0.3">
      <c r="C85" s="30" t="s">
        <v>289</v>
      </c>
      <c r="E85" s="31"/>
      <c r="R85" s="19"/>
      <c r="S85" s="19"/>
      <c r="T85" s="19"/>
      <c r="U85" s="3"/>
      <c r="V85" s="3"/>
      <c r="W85" s="3"/>
      <c r="X85" s="19"/>
      <c r="Y85" s="19"/>
      <c r="Z85" s="19"/>
      <c r="AA85" s="3"/>
      <c r="AB85" s="3"/>
      <c r="AC85" s="3"/>
      <c r="AD85" s="19"/>
      <c r="AE85" s="19"/>
      <c r="AF85" s="19"/>
    </row>
    <row r="86" spans="1:32" x14ac:dyDescent="0.25">
      <c r="C86" s="194"/>
      <c r="D86" s="195"/>
      <c r="E86" s="195"/>
      <c r="F86" s="195"/>
      <c r="G86" s="195"/>
      <c r="H86" s="195"/>
      <c r="I86" s="195"/>
      <c r="J86" s="195"/>
      <c r="K86" s="195"/>
      <c r="L86" s="195"/>
      <c r="M86" s="195"/>
      <c r="N86" s="195"/>
      <c r="O86" s="195"/>
      <c r="P86" s="195"/>
      <c r="Q86" s="195"/>
      <c r="R86" s="195"/>
      <c r="S86" s="196"/>
      <c r="T86" s="19"/>
      <c r="U86" s="3"/>
      <c r="V86" s="3"/>
      <c r="W86" s="3"/>
      <c r="X86" s="19"/>
      <c r="Y86" s="19"/>
      <c r="Z86" s="19"/>
      <c r="AA86" s="3"/>
      <c r="AB86" s="3"/>
      <c r="AC86" s="3"/>
      <c r="AD86" s="19"/>
      <c r="AE86" s="19"/>
      <c r="AF86" s="19"/>
    </row>
    <row r="87" spans="1:32" ht="15.75" thickBot="1" x14ac:dyDescent="0.3">
      <c r="C87" s="197"/>
      <c r="D87" s="198"/>
      <c r="E87" s="198"/>
      <c r="F87" s="198"/>
      <c r="G87" s="198"/>
      <c r="H87" s="198"/>
      <c r="I87" s="198"/>
      <c r="J87" s="198"/>
      <c r="K87" s="198"/>
      <c r="L87" s="198"/>
      <c r="M87" s="198"/>
      <c r="N87" s="198"/>
      <c r="O87" s="198"/>
      <c r="P87" s="198"/>
      <c r="Q87" s="198"/>
      <c r="R87" s="198"/>
      <c r="S87" s="199"/>
      <c r="T87" s="19"/>
      <c r="U87" s="3"/>
      <c r="V87" s="3"/>
      <c r="W87" s="3"/>
      <c r="X87" s="19"/>
      <c r="Y87" s="19"/>
      <c r="Z87" s="19"/>
      <c r="AA87" s="3"/>
      <c r="AB87" s="3"/>
      <c r="AC87" s="3"/>
      <c r="AD87" s="19"/>
      <c r="AE87" s="19"/>
      <c r="AF87" s="19"/>
    </row>
    <row r="88" spans="1:32" x14ac:dyDescent="0.25">
      <c r="R88" s="19"/>
      <c r="S88" s="19"/>
      <c r="T88" s="19"/>
      <c r="U88" s="3"/>
      <c r="V88" s="3"/>
      <c r="W88" s="3"/>
      <c r="X88" s="19"/>
      <c r="Y88" s="19"/>
      <c r="Z88" s="19"/>
      <c r="AA88" s="3"/>
      <c r="AB88" s="3"/>
      <c r="AC88" s="3"/>
      <c r="AD88" s="19"/>
      <c r="AE88" s="19"/>
      <c r="AF88" s="19"/>
    </row>
    <row r="89" spans="1:32" ht="18.75" x14ac:dyDescent="0.25">
      <c r="A89" s="103" t="s">
        <v>198</v>
      </c>
      <c r="C89" s="105" t="s">
        <v>275</v>
      </c>
      <c r="D89" s="6"/>
      <c r="E89" s="6"/>
      <c r="F89" s="6"/>
      <c r="G89" s="6"/>
      <c r="H89" s="6"/>
      <c r="I89" s="6"/>
      <c r="J89" s="6"/>
      <c r="K89" s="6"/>
      <c r="L89" s="6"/>
      <c r="M89" s="6"/>
      <c r="N89" s="6"/>
      <c r="O89" s="6"/>
      <c r="P89" s="6"/>
      <c r="Q89" s="15"/>
      <c r="R89" s="19"/>
      <c r="S89" s="19"/>
      <c r="T89" s="19"/>
      <c r="U89" s="3"/>
      <c r="V89" s="3"/>
      <c r="W89" s="3"/>
      <c r="X89" s="19"/>
      <c r="Y89" s="19"/>
      <c r="Z89" s="19"/>
      <c r="AA89" s="3"/>
      <c r="AB89" s="3"/>
      <c r="AC89" s="3"/>
      <c r="AD89" s="19"/>
      <c r="AE89" s="19"/>
      <c r="AF89" s="19"/>
    </row>
    <row r="90" spans="1:32" x14ac:dyDescent="0.25">
      <c r="L90" s="35" t="s">
        <v>256</v>
      </c>
      <c r="M90" s="3"/>
      <c r="N90" s="3"/>
      <c r="O90" s="3"/>
      <c r="P90" s="3"/>
      <c r="Q90" s="3"/>
      <c r="R90" s="201" t="s">
        <v>379</v>
      </c>
      <c r="S90" s="201"/>
      <c r="T90" s="201"/>
      <c r="U90" s="205" t="s">
        <v>379</v>
      </c>
      <c r="V90" s="205"/>
      <c r="W90" s="205"/>
      <c r="X90" s="201" t="s">
        <v>379</v>
      </c>
      <c r="Y90" s="201"/>
      <c r="Z90" s="201"/>
      <c r="AA90" s="205" t="s">
        <v>379</v>
      </c>
      <c r="AB90" s="205"/>
      <c r="AC90" s="205"/>
      <c r="AD90" s="201" t="s">
        <v>379</v>
      </c>
      <c r="AE90" s="201"/>
      <c r="AF90" s="201"/>
    </row>
    <row r="91" spans="1:32" x14ac:dyDescent="0.25">
      <c r="L91" s="34" t="s">
        <v>257</v>
      </c>
      <c r="R91" s="201" t="s">
        <v>379</v>
      </c>
      <c r="S91" s="201"/>
      <c r="T91" s="201"/>
      <c r="U91" s="205" t="s">
        <v>379</v>
      </c>
      <c r="V91" s="205"/>
      <c r="W91" s="205"/>
      <c r="X91" s="201" t="s">
        <v>379</v>
      </c>
      <c r="Y91" s="201"/>
      <c r="Z91" s="201"/>
      <c r="AA91" s="205" t="s">
        <v>379</v>
      </c>
      <c r="AB91" s="205"/>
      <c r="AC91" s="205"/>
      <c r="AD91" s="201" t="s">
        <v>379</v>
      </c>
      <c r="AE91" s="201"/>
      <c r="AF91" s="201"/>
    </row>
    <row r="92" spans="1:32" x14ac:dyDescent="0.25">
      <c r="L92" s="35" t="s">
        <v>258</v>
      </c>
      <c r="M92" s="3"/>
      <c r="N92" s="3"/>
      <c r="O92" s="3"/>
      <c r="P92" s="3"/>
      <c r="Q92" s="3"/>
      <c r="R92" s="201" t="s">
        <v>379</v>
      </c>
      <c r="S92" s="201"/>
      <c r="T92" s="201"/>
      <c r="U92" s="205" t="s">
        <v>379</v>
      </c>
      <c r="V92" s="205"/>
      <c r="W92" s="205"/>
      <c r="X92" s="201" t="s">
        <v>379</v>
      </c>
      <c r="Y92" s="201"/>
      <c r="Z92" s="201"/>
      <c r="AA92" s="205" t="s">
        <v>379</v>
      </c>
      <c r="AB92" s="205"/>
      <c r="AC92" s="205"/>
      <c r="AD92" s="201" t="s">
        <v>379</v>
      </c>
      <c r="AE92" s="201"/>
      <c r="AF92" s="201"/>
    </row>
    <row r="93" spans="1:32" x14ac:dyDescent="0.25">
      <c r="L93" s="34" t="s">
        <v>259</v>
      </c>
      <c r="R93" s="201" t="s">
        <v>379</v>
      </c>
      <c r="S93" s="201"/>
      <c r="T93" s="201"/>
      <c r="U93" s="205" t="s">
        <v>379</v>
      </c>
      <c r="V93" s="205"/>
      <c r="W93" s="205"/>
      <c r="X93" s="201" t="s">
        <v>379</v>
      </c>
      <c r="Y93" s="201"/>
      <c r="Z93" s="201"/>
      <c r="AA93" s="205" t="s">
        <v>379</v>
      </c>
      <c r="AB93" s="205"/>
      <c r="AC93" s="205"/>
      <c r="AD93" s="201" t="s">
        <v>379</v>
      </c>
      <c r="AE93" s="201"/>
      <c r="AF93" s="201"/>
    </row>
    <row r="94" spans="1:32" x14ac:dyDescent="0.25">
      <c r="L94" s="35" t="s">
        <v>260</v>
      </c>
      <c r="M94" s="3"/>
      <c r="N94" s="3"/>
      <c r="O94" s="3"/>
      <c r="P94" s="3"/>
      <c r="Q94" s="3"/>
      <c r="R94" s="201" t="s">
        <v>379</v>
      </c>
      <c r="S94" s="201"/>
      <c r="T94" s="201"/>
      <c r="U94" s="205" t="s">
        <v>379</v>
      </c>
      <c r="V94" s="205"/>
      <c r="W94" s="205"/>
      <c r="X94" s="201" t="s">
        <v>379</v>
      </c>
      <c r="Y94" s="201"/>
      <c r="Z94" s="201"/>
      <c r="AA94" s="205" t="s">
        <v>379</v>
      </c>
      <c r="AB94" s="205"/>
      <c r="AC94" s="205"/>
      <c r="AD94" s="201" t="s">
        <v>379</v>
      </c>
      <c r="AE94" s="201"/>
      <c r="AF94" s="201"/>
    </row>
    <row r="95" spans="1:32" x14ac:dyDescent="0.25">
      <c r="L95" s="53" t="s">
        <v>261</v>
      </c>
      <c r="M95" s="48"/>
      <c r="N95" s="48"/>
      <c r="O95" s="48"/>
      <c r="P95" s="48"/>
      <c r="Q95" s="48"/>
      <c r="R95" s="201" t="s">
        <v>379</v>
      </c>
      <c r="S95" s="201"/>
      <c r="T95" s="201"/>
      <c r="U95" s="205" t="s">
        <v>379</v>
      </c>
      <c r="V95" s="205"/>
      <c r="W95" s="205"/>
      <c r="X95" s="201" t="s">
        <v>379</v>
      </c>
      <c r="Y95" s="201"/>
      <c r="Z95" s="201"/>
      <c r="AA95" s="205" t="s">
        <v>379</v>
      </c>
      <c r="AB95" s="205"/>
      <c r="AC95" s="205"/>
      <c r="AD95" s="201" t="s">
        <v>379</v>
      </c>
      <c r="AE95" s="201"/>
      <c r="AF95" s="201"/>
    </row>
    <row r="96" spans="1:32" x14ac:dyDescent="0.25">
      <c r="L96" s="35" t="s">
        <v>262</v>
      </c>
      <c r="M96" s="3"/>
      <c r="N96" s="3"/>
      <c r="O96" s="3"/>
      <c r="P96" s="3"/>
      <c r="Q96" s="3"/>
      <c r="R96" s="201" t="s">
        <v>379</v>
      </c>
      <c r="S96" s="201"/>
      <c r="T96" s="201"/>
      <c r="U96" s="205" t="s">
        <v>379</v>
      </c>
      <c r="V96" s="205"/>
      <c r="W96" s="205"/>
      <c r="X96" s="201" t="s">
        <v>379</v>
      </c>
      <c r="Y96" s="201"/>
      <c r="Z96" s="201"/>
      <c r="AA96" s="205" t="s">
        <v>379</v>
      </c>
      <c r="AB96" s="205"/>
      <c r="AC96" s="205"/>
      <c r="AD96" s="201" t="s">
        <v>379</v>
      </c>
      <c r="AE96" s="201"/>
      <c r="AF96" s="201"/>
    </row>
    <row r="97" spans="1:32" x14ac:dyDescent="0.25">
      <c r="L97" s="53" t="s">
        <v>263</v>
      </c>
      <c r="M97" s="48"/>
      <c r="N97" s="48"/>
      <c r="O97" s="48"/>
      <c r="P97" s="48"/>
      <c r="Q97" s="48"/>
      <c r="R97" s="201" t="s">
        <v>379</v>
      </c>
      <c r="S97" s="201"/>
      <c r="T97" s="201"/>
      <c r="U97" s="205" t="s">
        <v>379</v>
      </c>
      <c r="V97" s="205"/>
      <c r="W97" s="205"/>
      <c r="X97" s="201" t="s">
        <v>379</v>
      </c>
      <c r="Y97" s="201"/>
      <c r="Z97" s="201"/>
      <c r="AA97" s="205" t="s">
        <v>379</v>
      </c>
      <c r="AB97" s="205"/>
      <c r="AC97" s="205"/>
      <c r="AD97" s="201" t="s">
        <v>379</v>
      </c>
      <c r="AE97" s="201"/>
      <c r="AF97" s="201"/>
    </row>
    <row r="98" spans="1:32" x14ac:dyDescent="0.25">
      <c r="L98" s="35" t="s">
        <v>264</v>
      </c>
      <c r="M98" s="3"/>
      <c r="N98" s="3"/>
      <c r="O98" s="3"/>
      <c r="P98" s="3"/>
      <c r="Q98" s="3"/>
      <c r="R98" s="201" t="s">
        <v>379</v>
      </c>
      <c r="S98" s="201"/>
      <c r="T98" s="201"/>
      <c r="U98" s="205" t="s">
        <v>379</v>
      </c>
      <c r="V98" s="205"/>
      <c r="W98" s="205"/>
      <c r="X98" s="201" t="s">
        <v>379</v>
      </c>
      <c r="Y98" s="201"/>
      <c r="Z98" s="201"/>
      <c r="AA98" s="205" t="s">
        <v>379</v>
      </c>
      <c r="AB98" s="205"/>
      <c r="AC98" s="205"/>
      <c r="AD98" s="201" t="s">
        <v>379</v>
      </c>
      <c r="AE98" s="201"/>
      <c r="AF98" s="201"/>
    </row>
    <row r="99" spans="1:32" x14ac:dyDescent="0.25">
      <c r="L99" s="53" t="s">
        <v>265</v>
      </c>
      <c r="M99" s="48"/>
      <c r="N99" s="48"/>
      <c r="O99" s="48"/>
      <c r="P99" s="48"/>
      <c r="Q99" s="48"/>
      <c r="R99" s="201" t="s">
        <v>379</v>
      </c>
      <c r="S99" s="201"/>
      <c r="T99" s="201"/>
      <c r="U99" s="212" t="s">
        <v>379</v>
      </c>
      <c r="V99" s="212"/>
      <c r="W99" s="212"/>
      <c r="X99" s="201" t="s">
        <v>379</v>
      </c>
      <c r="Y99" s="201"/>
      <c r="Z99" s="201"/>
      <c r="AA99" s="205" t="s">
        <v>379</v>
      </c>
      <c r="AB99" s="205"/>
      <c r="AC99" s="205"/>
      <c r="AD99" s="201" t="s">
        <v>379</v>
      </c>
      <c r="AE99" s="201"/>
      <c r="AF99" s="201"/>
    </row>
    <row r="100" spans="1:32" x14ac:dyDescent="0.25">
      <c r="R100" s="19"/>
      <c r="S100" s="19"/>
      <c r="T100" s="19"/>
      <c r="U100" s="3"/>
      <c r="V100" s="3"/>
      <c r="W100" s="3"/>
      <c r="X100" s="19"/>
      <c r="Y100" s="19"/>
      <c r="Z100" s="19"/>
      <c r="AA100" s="3"/>
      <c r="AB100" s="3"/>
      <c r="AC100" s="3"/>
      <c r="AD100" s="19"/>
      <c r="AE100" s="19"/>
      <c r="AF100" s="19"/>
    </row>
    <row r="101" spans="1:32" ht="28.9" customHeight="1" x14ac:dyDescent="0.25">
      <c r="A101" s="103" t="s">
        <v>200</v>
      </c>
      <c r="C101" s="105" t="s">
        <v>276</v>
      </c>
      <c r="D101" s="6"/>
      <c r="E101" s="6"/>
      <c r="F101" s="6"/>
      <c r="G101" s="6"/>
      <c r="H101" s="6"/>
      <c r="I101" s="6"/>
      <c r="J101" s="6"/>
      <c r="K101" s="6"/>
      <c r="L101" s="6"/>
      <c r="M101" s="6"/>
      <c r="N101" s="6"/>
      <c r="O101" s="6"/>
      <c r="P101" s="6"/>
      <c r="Q101" s="15"/>
      <c r="R101" s="216" t="s">
        <v>379</v>
      </c>
      <c r="S101" s="216"/>
      <c r="T101" s="216"/>
      <c r="U101" s="217" t="s">
        <v>379</v>
      </c>
      <c r="V101" s="217"/>
      <c r="W101" s="217"/>
      <c r="X101" s="216" t="s">
        <v>379</v>
      </c>
      <c r="Y101" s="216"/>
      <c r="Z101" s="216"/>
      <c r="AA101" s="217" t="s">
        <v>379</v>
      </c>
      <c r="AB101" s="217"/>
      <c r="AC101" s="217"/>
      <c r="AD101" s="216" t="s">
        <v>379</v>
      </c>
      <c r="AE101" s="216"/>
      <c r="AF101" s="216"/>
    </row>
    <row r="102" spans="1:32" x14ac:dyDescent="0.25">
      <c r="R102" s="19"/>
      <c r="S102" s="19"/>
      <c r="T102" s="19"/>
      <c r="U102" s="3"/>
      <c r="V102" s="3"/>
      <c r="W102" s="3"/>
      <c r="X102" s="19"/>
      <c r="Y102" s="19"/>
      <c r="Z102" s="19"/>
      <c r="AA102" s="3"/>
      <c r="AB102" s="3"/>
      <c r="AC102" s="3"/>
      <c r="AD102" s="19"/>
      <c r="AE102" s="19"/>
      <c r="AF102" s="19"/>
    </row>
    <row r="103" spans="1:32" ht="46.15" customHeight="1" x14ac:dyDescent="0.25">
      <c r="A103" s="103" t="s">
        <v>202</v>
      </c>
      <c r="C103" s="215" t="s">
        <v>277</v>
      </c>
      <c r="D103" s="215"/>
      <c r="E103" s="215"/>
      <c r="F103" s="215"/>
      <c r="G103" s="215"/>
      <c r="H103" s="215"/>
      <c r="I103" s="215"/>
      <c r="J103" s="215"/>
      <c r="K103" s="215"/>
      <c r="L103" s="215"/>
      <c r="M103" s="215"/>
      <c r="N103" s="215"/>
      <c r="O103" s="215"/>
      <c r="P103" s="215"/>
      <c r="Q103" s="15"/>
      <c r="R103" s="216" t="s">
        <v>379</v>
      </c>
      <c r="S103" s="216"/>
      <c r="T103" s="216"/>
      <c r="U103" s="217" t="s">
        <v>379</v>
      </c>
      <c r="V103" s="217"/>
      <c r="W103" s="217"/>
      <c r="X103" s="216" t="s">
        <v>379</v>
      </c>
      <c r="Y103" s="216"/>
      <c r="Z103" s="216"/>
      <c r="AA103" s="217" t="s">
        <v>379</v>
      </c>
      <c r="AB103" s="217"/>
      <c r="AC103" s="217"/>
      <c r="AD103" s="216" t="s">
        <v>379</v>
      </c>
      <c r="AE103" s="216"/>
      <c r="AF103" s="216"/>
    </row>
    <row r="104" spans="1:32" x14ac:dyDescent="0.25">
      <c r="R104" s="19"/>
      <c r="S104" s="19"/>
      <c r="T104" s="19"/>
      <c r="U104" s="3"/>
      <c r="V104" s="3"/>
      <c r="W104" s="3"/>
      <c r="X104" s="19"/>
      <c r="Y104" s="19"/>
      <c r="Z104" s="19"/>
      <c r="AA104" s="3"/>
      <c r="AB104" s="3"/>
      <c r="AC104" s="3"/>
      <c r="AD104" s="19"/>
      <c r="AE104" s="19"/>
      <c r="AF104" s="19"/>
    </row>
    <row r="105" spans="1:32" ht="15.75" thickBot="1" x14ac:dyDescent="0.3">
      <c r="C105" s="36" t="s">
        <v>232</v>
      </c>
      <c r="E105" s="31"/>
      <c r="R105" s="19"/>
      <c r="S105" s="19"/>
      <c r="T105" s="19"/>
      <c r="U105" s="3"/>
      <c r="V105" s="3"/>
      <c r="W105" s="3"/>
      <c r="X105" s="19"/>
      <c r="Y105" s="19"/>
      <c r="Z105" s="19"/>
      <c r="AA105" s="3"/>
      <c r="AB105" s="3"/>
      <c r="AC105" s="3"/>
      <c r="AD105" s="19"/>
      <c r="AE105" s="19"/>
      <c r="AF105" s="19"/>
    </row>
    <row r="106" spans="1:32" x14ac:dyDescent="0.25">
      <c r="C106" s="194"/>
      <c r="D106" s="195"/>
      <c r="E106" s="195"/>
      <c r="F106" s="195"/>
      <c r="G106" s="195"/>
      <c r="H106" s="195"/>
      <c r="I106" s="195"/>
      <c r="J106" s="195"/>
      <c r="K106" s="195"/>
      <c r="L106" s="195"/>
      <c r="M106" s="195"/>
      <c r="N106" s="195"/>
      <c r="O106" s="195"/>
      <c r="P106" s="195"/>
      <c r="Q106" s="195"/>
      <c r="R106" s="195"/>
      <c r="S106" s="196"/>
      <c r="T106" s="19"/>
      <c r="U106" s="3"/>
      <c r="V106" s="3"/>
      <c r="W106" s="3"/>
      <c r="X106" s="19"/>
      <c r="Y106" s="19"/>
      <c r="Z106" s="19"/>
      <c r="AA106" s="3"/>
      <c r="AB106" s="3"/>
      <c r="AC106" s="3"/>
      <c r="AD106" s="19"/>
      <c r="AE106" s="19"/>
      <c r="AF106" s="19"/>
    </row>
    <row r="107" spans="1:32" ht="15.75" thickBot="1" x14ac:dyDescent="0.3">
      <c r="C107" s="197"/>
      <c r="D107" s="198"/>
      <c r="E107" s="198"/>
      <c r="F107" s="198"/>
      <c r="G107" s="198"/>
      <c r="H107" s="198"/>
      <c r="I107" s="198"/>
      <c r="J107" s="198"/>
      <c r="K107" s="198"/>
      <c r="L107" s="198"/>
      <c r="M107" s="198"/>
      <c r="N107" s="198"/>
      <c r="O107" s="198"/>
      <c r="P107" s="198"/>
      <c r="Q107" s="198"/>
      <c r="R107" s="198"/>
      <c r="S107" s="199"/>
      <c r="T107" s="19"/>
      <c r="U107" s="3"/>
      <c r="V107" s="3"/>
      <c r="W107" s="3"/>
      <c r="X107" s="19"/>
      <c r="Y107" s="19"/>
      <c r="Z107" s="19"/>
      <c r="AA107" s="3"/>
      <c r="AB107" s="3"/>
      <c r="AC107" s="3"/>
      <c r="AD107" s="19"/>
      <c r="AE107" s="19"/>
      <c r="AF107" s="19"/>
    </row>
    <row r="108" spans="1:32" x14ac:dyDescent="0.25">
      <c r="R108" s="19"/>
      <c r="S108" s="19"/>
      <c r="T108" s="19"/>
      <c r="U108" s="3"/>
      <c r="V108" s="3"/>
      <c r="W108" s="3"/>
      <c r="X108" s="19"/>
      <c r="Y108" s="19"/>
      <c r="Z108" s="19"/>
      <c r="AA108" s="3"/>
      <c r="AB108" s="3"/>
      <c r="AC108" s="3"/>
      <c r="AD108" s="19"/>
      <c r="AE108" s="19"/>
      <c r="AF108" s="19"/>
    </row>
    <row r="109" spans="1:32" ht="18.75" x14ac:dyDescent="0.25">
      <c r="A109" s="103" t="s">
        <v>204</v>
      </c>
      <c r="C109" s="105" t="s">
        <v>278</v>
      </c>
      <c r="D109" s="6"/>
      <c r="E109" s="6"/>
      <c r="F109" s="6"/>
      <c r="G109" s="6"/>
      <c r="H109" s="6"/>
      <c r="I109" s="6"/>
      <c r="J109" s="6"/>
      <c r="K109" s="6"/>
      <c r="L109" s="6"/>
      <c r="M109" s="6"/>
      <c r="N109" s="6"/>
      <c r="O109" s="6"/>
      <c r="P109" s="6"/>
      <c r="Q109" s="15"/>
      <c r="R109" s="19"/>
      <c r="S109" s="19"/>
      <c r="T109" s="19"/>
      <c r="U109" s="3"/>
      <c r="V109" s="3"/>
      <c r="W109" s="3"/>
      <c r="X109" s="19"/>
      <c r="Y109" s="19"/>
      <c r="Z109" s="19"/>
      <c r="AA109" s="3"/>
      <c r="AB109" s="3"/>
      <c r="AC109" s="3"/>
      <c r="AD109" s="19"/>
      <c r="AE109" s="19"/>
      <c r="AF109" s="19"/>
    </row>
    <row r="110" spans="1:32" s="135" customFormat="1" x14ac:dyDescent="0.25">
      <c r="A110" s="136"/>
      <c r="B110" s="136"/>
      <c r="Q110" s="146" t="b">
        <v>0</v>
      </c>
      <c r="R110" s="148"/>
      <c r="S110" s="141" t="str">
        <f>IF(Codes!A108=TRUE,Codes!$B$108,Codes!$B$109)</f>
        <v>no</v>
      </c>
      <c r="T110" s="148"/>
      <c r="U110" s="138"/>
      <c r="V110" s="143" t="str">
        <f>IF(Codes!A108=TRUE,Codes!$B$108,Codes!$B$109)</f>
        <v>no</v>
      </c>
      <c r="W110" s="138"/>
      <c r="X110" s="148"/>
      <c r="Y110" s="141" t="str">
        <f>IF(Codes!A108=TRUE,Codes!$B$108,Codes!$B$109)</f>
        <v>no</v>
      </c>
      <c r="Z110" s="148"/>
      <c r="AA110" s="138"/>
      <c r="AB110" s="143" t="str">
        <f>IF(Codes!A108=TRUE,Codes!$B$108,Codes!$B$109)</f>
        <v>no</v>
      </c>
      <c r="AC110" s="138"/>
      <c r="AD110" s="148"/>
      <c r="AE110" s="141" t="str">
        <f>IF(Codes!A108=TRUE,Codes!$B$108,Codes!$B$109)</f>
        <v>no</v>
      </c>
      <c r="AF110" s="148"/>
    </row>
    <row r="111" spans="1:32" s="135" customFormat="1" x14ac:dyDescent="0.25">
      <c r="A111" s="136"/>
      <c r="B111" s="136"/>
      <c r="Q111" s="146" t="b">
        <v>0</v>
      </c>
      <c r="R111" s="148"/>
      <c r="S111" s="141" t="str">
        <f>IF(Codes!A109=TRUE,Codes!$B$108,Codes!$B$109)</f>
        <v>no</v>
      </c>
      <c r="T111" s="148"/>
      <c r="U111" s="138"/>
      <c r="V111" s="143" t="str">
        <f>IF(Codes!A109=TRUE,Codes!$B$108,Codes!$B$109)</f>
        <v>no</v>
      </c>
      <c r="W111" s="138"/>
      <c r="X111" s="148"/>
      <c r="Y111" s="141" t="str">
        <f>IF(Codes!A109=TRUE,Codes!$B$108,Codes!$B$109)</f>
        <v>no</v>
      </c>
      <c r="Z111" s="148"/>
      <c r="AA111" s="138"/>
      <c r="AB111" s="143" t="str">
        <f>IF(Codes!A109=TRUE,Codes!$B$108,Codes!$B$109)</f>
        <v>no</v>
      </c>
      <c r="AC111" s="138"/>
      <c r="AD111" s="148"/>
      <c r="AE111" s="141" t="str">
        <f>IF(Codes!A109=TRUE,Codes!$B$108,Codes!$B$109)</f>
        <v>no</v>
      </c>
      <c r="AF111" s="148"/>
    </row>
    <row r="112" spans="1:32" s="135" customFormat="1" x14ac:dyDescent="0.25">
      <c r="A112" s="136"/>
      <c r="B112" s="136"/>
      <c r="Q112" s="146" t="b">
        <v>0</v>
      </c>
      <c r="R112" s="148"/>
      <c r="S112" s="141" t="str">
        <f>IF(Codes!A110=TRUE,Codes!$B$108,Codes!$B$109)</f>
        <v>no</v>
      </c>
      <c r="T112" s="148"/>
      <c r="U112" s="138"/>
      <c r="V112" s="143" t="str">
        <f>IF(Codes!A110=TRUE,Codes!$B$108,Codes!$B$109)</f>
        <v>no</v>
      </c>
      <c r="W112" s="138"/>
      <c r="X112" s="148"/>
      <c r="Y112" s="141" t="str">
        <f>IF(Codes!A110=TRUE,Codes!$B$108,Codes!$B$109)</f>
        <v>no</v>
      </c>
      <c r="Z112" s="148"/>
      <c r="AA112" s="138"/>
      <c r="AB112" s="143" t="str">
        <f>IF(Codes!A110=TRUE,Codes!$B$108,Codes!$B$109)</f>
        <v>no</v>
      </c>
      <c r="AC112" s="138"/>
      <c r="AD112" s="148"/>
      <c r="AE112" s="141" t="str">
        <f>IF(Codes!A110=TRUE,Codes!$B$108,Codes!$B$109)</f>
        <v>no</v>
      </c>
      <c r="AF112" s="148"/>
    </row>
    <row r="113" spans="1:32" s="135" customFormat="1" x14ac:dyDescent="0.25">
      <c r="A113" s="136"/>
      <c r="B113" s="136"/>
      <c r="Q113" s="146" t="b">
        <v>0</v>
      </c>
      <c r="R113" s="148"/>
      <c r="S113" s="141" t="str">
        <f>IF(Codes!A111=TRUE,Codes!$B$108,Codes!$B$109)</f>
        <v>no</v>
      </c>
      <c r="T113" s="148"/>
      <c r="U113" s="138"/>
      <c r="V113" s="143" t="str">
        <f>IF(Codes!A111=TRUE,Codes!$B$108,Codes!$B$109)</f>
        <v>no</v>
      </c>
      <c r="W113" s="138"/>
      <c r="X113" s="148"/>
      <c r="Y113" s="141" t="str">
        <f>IF(Codes!A111=TRUE,Codes!$B$108,Codes!$B$109)</f>
        <v>no</v>
      </c>
      <c r="Z113" s="148"/>
      <c r="AA113" s="138"/>
      <c r="AB113" s="143" t="str">
        <f>IF(Codes!A111=TRUE,Codes!$B$108,Codes!$B$109)</f>
        <v>no</v>
      </c>
      <c r="AC113" s="138"/>
      <c r="AD113" s="148"/>
      <c r="AE113" s="141" t="str">
        <f>IF(Codes!A111=TRUE,Codes!$B$108,Codes!$B$109)</f>
        <v>no</v>
      </c>
      <c r="AF113" s="148"/>
    </row>
    <row r="114" spans="1:32" s="135" customFormat="1" x14ac:dyDescent="0.25">
      <c r="A114" s="136"/>
      <c r="B114" s="136"/>
      <c r="Q114" s="146" t="b">
        <v>0</v>
      </c>
      <c r="R114" s="148"/>
      <c r="S114" s="141" t="str">
        <f>IF(Codes!A112=TRUE,Codes!$B$108,Codes!$B$109)</f>
        <v>no</v>
      </c>
      <c r="T114" s="148"/>
      <c r="U114" s="138"/>
      <c r="V114" s="143" t="str">
        <f>IF(Codes!A112=TRUE,Codes!$B$108,Codes!$B$109)</f>
        <v>no</v>
      </c>
      <c r="W114" s="138"/>
      <c r="X114" s="148"/>
      <c r="Y114" s="141" t="str">
        <f>IF(Codes!A112=TRUE,Codes!$B$108,Codes!$B$109)</f>
        <v>no</v>
      </c>
      <c r="Z114" s="148"/>
      <c r="AA114" s="138"/>
      <c r="AB114" s="143" t="str">
        <f>IF(Codes!A112=TRUE,Codes!$B$108,Codes!$B$109)</f>
        <v>no</v>
      </c>
      <c r="AC114" s="138"/>
      <c r="AD114" s="148"/>
      <c r="AE114" s="141" t="str">
        <f>IF(Codes!A112=TRUE,Codes!$B$108,Codes!$B$109)</f>
        <v>no</v>
      </c>
      <c r="AF114" s="148"/>
    </row>
    <row r="115" spans="1:32" s="135" customFormat="1" x14ac:dyDescent="0.25">
      <c r="A115" s="136"/>
      <c r="B115" s="136"/>
      <c r="Q115" s="146" t="b">
        <v>0</v>
      </c>
      <c r="R115" s="148"/>
      <c r="S115" s="141" t="str">
        <f>IF(Codes!A113=TRUE,Codes!$B$108,Codes!$B$109)</f>
        <v>no</v>
      </c>
      <c r="T115" s="148"/>
      <c r="U115" s="138"/>
      <c r="V115" s="143" t="str">
        <f>IF(Codes!A113=TRUE,Codes!$B$108,Codes!$B$109)</f>
        <v>no</v>
      </c>
      <c r="W115" s="138"/>
      <c r="X115" s="148"/>
      <c r="Y115" s="141" t="str">
        <f>IF(Codes!A113=TRUE,Codes!$B$108,Codes!$B$109)</f>
        <v>no</v>
      </c>
      <c r="Z115" s="148"/>
      <c r="AA115" s="138"/>
      <c r="AB115" s="143" t="str">
        <f>IF(Codes!A113=TRUE,Codes!$B$108,Codes!$B$109)</f>
        <v>no</v>
      </c>
      <c r="AC115" s="138"/>
      <c r="AD115" s="148"/>
      <c r="AE115" s="141" t="str">
        <f>IF(Codes!A113=TRUE,Codes!$B$108,Codes!$B$109)</f>
        <v>no</v>
      </c>
      <c r="AF115" s="148"/>
    </row>
    <row r="116" spans="1:32" s="135" customFormat="1" x14ac:dyDescent="0.25">
      <c r="A116" s="136"/>
      <c r="B116" s="136"/>
      <c r="Q116" s="146" t="b">
        <v>0</v>
      </c>
      <c r="R116" s="148"/>
      <c r="S116" s="141" t="str">
        <f>IF(Codes!A114=TRUE,Codes!$B$108,Codes!$B$109)</f>
        <v>no</v>
      </c>
      <c r="T116" s="148"/>
      <c r="U116" s="138"/>
      <c r="V116" s="143" t="str">
        <f>IF(Codes!A114=TRUE,Codes!$B$108,Codes!$B$109)</f>
        <v>no</v>
      </c>
      <c r="W116" s="138"/>
      <c r="X116" s="148"/>
      <c r="Y116" s="141" t="str">
        <f>IF(Codes!A114=TRUE,Codes!$B$108,Codes!$B$109)</f>
        <v>no</v>
      </c>
      <c r="Z116" s="148"/>
      <c r="AA116" s="138"/>
      <c r="AB116" s="143" t="str">
        <f>IF(Codes!A114=TRUE,Codes!$B$108,Codes!$B$109)</f>
        <v>no</v>
      </c>
      <c r="AC116" s="138"/>
      <c r="AD116" s="148"/>
      <c r="AE116" s="141" t="str">
        <f>IF(Codes!A114=TRUE,Codes!$B$108,Codes!$B$109)</f>
        <v>no</v>
      </c>
      <c r="AF116" s="148"/>
    </row>
    <row r="117" spans="1:32" s="135" customFormat="1" x14ac:dyDescent="0.25">
      <c r="A117" s="136"/>
      <c r="B117" s="136"/>
      <c r="Q117" s="146" t="b">
        <v>0</v>
      </c>
      <c r="R117" s="148"/>
      <c r="S117" s="141" t="str">
        <f>IF(Codes!A115=TRUE,Codes!$B$108,Codes!$B$109)</f>
        <v>no</v>
      </c>
      <c r="T117" s="148"/>
      <c r="U117" s="138"/>
      <c r="V117" s="143" t="str">
        <f>IF(Codes!A115=TRUE,Codes!$B$108,Codes!$B$109)</f>
        <v>no</v>
      </c>
      <c r="W117" s="138"/>
      <c r="X117" s="148"/>
      <c r="Y117" s="141" t="str">
        <f>IF(Codes!A115=TRUE,Codes!$B$108,Codes!$B$109)</f>
        <v>no</v>
      </c>
      <c r="Z117" s="148"/>
      <c r="AA117" s="138"/>
      <c r="AB117" s="143" t="str">
        <f>IF(Codes!A115=TRUE,Codes!$B$108,Codes!$B$109)</f>
        <v>no</v>
      </c>
      <c r="AC117" s="138"/>
      <c r="AD117" s="148"/>
      <c r="AE117" s="141" t="str">
        <f>IF(Codes!A115=TRUE,Codes!$B$108,Codes!$B$109)</f>
        <v>no</v>
      </c>
      <c r="AF117" s="148"/>
    </row>
    <row r="118" spans="1:32" s="135" customFormat="1" x14ac:dyDescent="0.25">
      <c r="A118" s="136"/>
      <c r="B118" s="136"/>
      <c r="Q118" s="146" t="b">
        <v>0</v>
      </c>
      <c r="R118" s="148"/>
      <c r="S118" s="141" t="str">
        <f>IF(Codes!A116=TRUE,Codes!$B$108,Codes!$B$109)</f>
        <v>no</v>
      </c>
      <c r="T118" s="148"/>
      <c r="U118" s="138"/>
      <c r="V118" s="143" t="str">
        <f>IF(Codes!A116=TRUE,Codes!$B$108,Codes!$B$109)</f>
        <v>no</v>
      </c>
      <c r="W118" s="138"/>
      <c r="X118" s="148"/>
      <c r="Y118" s="141" t="str">
        <f>IF(Codes!A116=TRUE,Codes!$B$108,Codes!$B$109)</f>
        <v>no</v>
      </c>
      <c r="Z118" s="148"/>
      <c r="AA118" s="138"/>
      <c r="AB118" s="143" t="str">
        <f>IF(Codes!A116=TRUE,Codes!$B$108,Codes!$B$109)</f>
        <v>no</v>
      </c>
      <c r="AC118" s="138"/>
      <c r="AD118" s="148"/>
      <c r="AE118" s="141" t="str">
        <f>IF(Codes!A116=TRUE,Codes!$B$108,Codes!$B$109)</f>
        <v>no</v>
      </c>
      <c r="AF118" s="148"/>
    </row>
    <row r="119" spans="1:32" s="135" customFormat="1" x14ac:dyDescent="0.25">
      <c r="A119" s="136"/>
      <c r="B119" s="136"/>
      <c r="Q119" s="146" t="b">
        <v>0</v>
      </c>
      <c r="R119" s="148"/>
      <c r="S119" s="141" t="str">
        <f>IF(Codes!A117=TRUE,Codes!$B$108,Codes!$B$109)</f>
        <v>no</v>
      </c>
      <c r="T119" s="148"/>
      <c r="U119" s="138"/>
      <c r="V119" s="143" t="str">
        <f>IF(Codes!A117=TRUE,Codes!$B$108,Codes!$B$109)</f>
        <v>no</v>
      </c>
      <c r="W119" s="138"/>
      <c r="X119" s="148"/>
      <c r="Y119" s="141" t="str">
        <f>IF(Codes!A117=TRUE,Codes!$B$108,Codes!$B$109)</f>
        <v>no</v>
      </c>
      <c r="Z119" s="148"/>
      <c r="AA119" s="138"/>
      <c r="AB119" s="143" t="str">
        <f>IF(Codes!A117=TRUE,Codes!$B$108,Codes!$B$109)</f>
        <v>no</v>
      </c>
      <c r="AC119" s="138"/>
      <c r="AD119" s="148"/>
      <c r="AE119" s="141" t="str">
        <f>IF(Codes!A117=TRUE,Codes!$B$108,Codes!$B$109)</f>
        <v>no</v>
      </c>
      <c r="AF119" s="148"/>
    </row>
    <row r="120" spans="1:32" s="135" customFormat="1" ht="15.75" thickBot="1" x14ac:dyDescent="0.3">
      <c r="A120" s="136"/>
      <c r="B120" s="136"/>
      <c r="Q120" s="146" t="b">
        <v>0</v>
      </c>
      <c r="R120" s="148"/>
      <c r="S120" s="141" t="str">
        <f>IF(Codes!A118=TRUE,Codes!$B$108,Codes!$B$109)</f>
        <v>no</v>
      </c>
      <c r="T120" s="148"/>
      <c r="U120" s="138"/>
      <c r="V120" s="143" t="str">
        <f>IF(Codes!A118=TRUE,Codes!$B$108,Codes!$B$109)</f>
        <v>no</v>
      </c>
      <c r="W120" s="138"/>
      <c r="X120" s="148"/>
      <c r="Y120" s="141" t="str">
        <f>IF(Codes!A118=TRUE,Codes!$B$108,Codes!$B$109)</f>
        <v>no</v>
      </c>
      <c r="Z120" s="148"/>
      <c r="AA120" s="138"/>
      <c r="AB120" s="143" t="str">
        <f>IF(Codes!A118=TRUE,Codes!$B$108,Codes!$B$109)</f>
        <v>no</v>
      </c>
      <c r="AC120" s="138"/>
      <c r="AD120" s="148"/>
      <c r="AE120" s="141" t="str">
        <f>IF(Codes!A118=TRUE,Codes!$B$108,Codes!$B$109)</f>
        <v>no</v>
      </c>
      <c r="AF120" s="148"/>
    </row>
    <row r="121" spans="1:32" x14ac:dyDescent="0.25">
      <c r="C121" s="194"/>
      <c r="D121" s="195"/>
      <c r="E121" s="195"/>
      <c r="F121" s="195"/>
      <c r="G121" s="195"/>
      <c r="H121" s="195"/>
      <c r="I121" s="195"/>
      <c r="J121" s="195"/>
      <c r="K121" s="195"/>
      <c r="L121" s="195"/>
      <c r="M121" s="195"/>
      <c r="N121" s="195"/>
      <c r="O121" s="195"/>
      <c r="P121" s="195"/>
      <c r="Q121" s="195"/>
      <c r="R121" s="195"/>
      <c r="S121" s="196"/>
      <c r="T121" s="19"/>
      <c r="U121" s="3"/>
      <c r="V121" s="3"/>
      <c r="W121" s="3"/>
      <c r="X121" s="19"/>
      <c r="Y121" s="19"/>
      <c r="Z121" s="19"/>
      <c r="AA121" s="3"/>
      <c r="AB121" s="3"/>
      <c r="AC121" s="3"/>
      <c r="AD121" s="19"/>
      <c r="AE121" s="19"/>
      <c r="AF121" s="19"/>
    </row>
    <row r="122" spans="1:32" ht="15.75" thickBot="1" x14ac:dyDescent="0.3">
      <c r="C122" s="197"/>
      <c r="D122" s="198"/>
      <c r="E122" s="198"/>
      <c r="F122" s="198"/>
      <c r="G122" s="198"/>
      <c r="H122" s="198"/>
      <c r="I122" s="198"/>
      <c r="J122" s="198"/>
      <c r="K122" s="198"/>
      <c r="L122" s="198"/>
      <c r="M122" s="198"/>
      <c r="N122" s="198"/>
      <c r="O122" s="198"/>
      <c r="P122" s="198"/>
      <c r="Q122" s="198"/>
      <c r="R122" s="198"/>
      <c r="S122" s="199"/>
      <c r="T122" s="19"/>
      <c r="U122" s="3"/>
      <c r="V122" s="3"/>
      <c r="W122" s="3"/>
      <c r="X122" s="19"/>
      <c r="Y122" s="19"/>
      <c r="Z122" s="19"/>
      <c r="AA122" s="3"/>
      <c r="AB122" s="3"/>
      <c r="AC122" s="3"/>
      <c r="AD122" s="19"/>
      <c r="AE122" s="19"/>
      <c r="AF122" s="19"/>
    </row>
    <row r="123" spans="1:32" x14ac:dyDescent="0.25">
      <c r="R123" s="19"/>
      <c r="S123" s="19"/>
      <c r="T123" s="19"/>
      <c r="U123" s="3"/>
      <c r="V123" s="3"/>
      <c r="W123" s="3"/>
      <c r="X123" s="19"/>
      <c r="Y123" s="19"/>
      <c r="Z123" s="19"/>
      <c r="AA123" s="3"/>
      <c r="AB123" s="3"/>
      <c r="AC123" s="3"/>
      <c r="AD123" s="19"/>
      <c r="AE123" s="19"/>
      <c r="AF123" s="19"/>
    </row>
    <row r="124" spans="1:32" ht="28.9" customHeight="1" x14ac:dyDescent="0.25">
      <c r="A124" s="103" t="s">
        <v>206</v>
      </c>
      <c r="C124" s="105" t="s">
        <v>279</v>
      </c>
      <c r="D124" s="6"/>
      <c r="E124" s="6"/>
      <c r="F124" s="6"/>
      <c r="G124" s="6"/>
      <c r="H124" s="6"/>
      <c r="I124" s="6"/>
      <c r="J124" s="6"/>
      <c r="K124" s="6"/>
      <c r="L124" s="6"/>
      <c r="M124" s="6"/>
      <c r="N124" s="6"/>
      <c r="O124" s="6"/>
      <c r="P124" s="6"/>
      <c r="Q124" s="15"/>
      <c r="R124" s="213" t="s">
        <v>409</v>
      </c>
      <c r="S124" s="213"/>
      <c r="T124" s="213"/>
      <c r="U124" s="214" t="s">
        <v>409</v>
      </c>
      <c r="V124" s="214"/>
      <c r="W124" s="214"/>
      <c r="X124" s="213" t="s">
        <v>409</v>
      </c>
      <c r="Y124" s="213"/>
      <c r="Z124" s="213"/>
      <c r="AA124" s="214" t="s">
        <v>409</v>
      </c>
      <c r="AB124" s="214"/>
      <c r="AC124" s="214"/>
      <c r="AD124" s="213" t="s">
        <v>409</v>
      </c>
      <c r="AE124" s="213"/>
      <c r="AF124" s="213"/>
    </row>
    <row r="125" spans="1:32" x14ac:dyDescent="0.25">
      <c r="R125" s="19"/>
      <c r="S125" s="19"/>
      <c r="T125" s="19"/>
      <c r="U125" s="3"/>
      <c r="V125" s="3"/>
      <c r="W125" s="3"/>
      <c r="X125" s="19"/>
      <c r="Y125" s="19"/>
      <c r="Z125" s="19"/>
      <c r="AA125" s="3"/>
      <c r="AB125" s="3"/>
      <c r="AC125" s="3"/>
      <c r="AD125" s="19"/>
      <c r="AE125" s="19"/>
      <c r="AF125" s="19"/>
    </row>
    <row r="126" spans="1:32" ht="15.75" thickBot="1" x14ac:dyDescent="0.3">
      <c r="C126" s="36" t="s">
        <v>232</v>
      </c>
      <c r="E126" s="31"/>
      <c r="R126" s="19"/>
      <c r="S126" s="19"/>
      <c r="T126" s="19"/>
      <c r="U126" s="3"/>
      <c r="V126" s="3"/>
      <c r="W126" s="3"/>
      <c r="X126" s="19"/>
      <c r="Y126" s="19"/>
      <c r="Z126" s="19"/>
      <c r="AA126" s="3"/>
      <c r="AB126" s="3"/>
      <c r="AC126" s="3"/>
      <c r="AD126" s="19"/>
      <c r="AE126" s="19"/>
      <c r="AF126" s="19"/>
    </row>
    <row r="127" spans="1:32" x14ac:dyDescent="0.25">
      <c r="C127" s="194"/>
      <c r="D127" s="195"/>
      <c r="E127" s="195"/>
      <c r="F127" s="195"/>
      <c r="G127" s="195"/>
      <c r="H127" s="195"/>
      <c r="I127" s="195"/>
      <c r="J127" s="195"/>
      <c r="K127" s="195"/>
      <c r="L127" s="195"/>
      <c r="M127" s="195"/>
      <c r="N127" s="195"/>
      <c r="O127" s="195"/>
      <c r="P127" s="195"/>
      <c r="Q127" s="195"/>
      <c r="R127" s="195"/>
      <c r="S127" s="196"/>
      <c r="T127" s="19"/>
      <c r="U127" s="3"/>
      <c r="V127" s="3"/>
      <c r="W127" s="3"/>
      <c r="X127" s="19"/>
      <c r="Y127" s="19"/>
      <c r="Z127" s="19"/>
      <c r="AA127" s="3"/>
      <c r="AB127" s="3"/>
      <c r="AC127" s="3"/>
      <c r="AD127" s="19"/>
      <c r="AE127" s="19"/>
      <c r="AF127" s="19"/>
    </row>
    <row r="128" spans="1:32" ht="15.75" thickBot="1" x14ac:dyDescent="0.3">
      <c r="C128" s="197"/>
      <c r="D128" s="198"/>
      <c r="E128" s="198"/>
      <c r="F128" s="198"/>
      <c r="G128" s="198"/>
      <c r="H128" s="198"/>
      <c r="I128" s="198"/>
      <c r="J128" s="198"/>
      <c r="K128" s="198"/>
      <c r="L128" s="198"/>
      <c r="M128" s="198"/>
      <c r="N128" s="198"/>
      <c r="O128" s="198"/>
      <c r="P128" s="198"/>
      <c r="Q128" s="198"/>
      <c r="R128" s="198"/>
      <c r="S128" s="199"/>
      <c r="T128" s="19"/>
      <c r="U128" s="3"/>
      <c r="V128" s="3"/>
      <c r="W128" s="3"/>
      <c r="X128" s="19"/>
      <c r="Y128" s="19"/>
      <c r="Z128" s="19"/>
      <c r="AA128" s="3"/>
      <c r="AB128" s="3"/>
      <c r="AC128" s="3"/>
      <c r="AD128" s="19"/>
      <c r="AE128" s="19"/>
      <c r="AF128" s="19"/>
    </row>
    <row r="129" spans="1:32" x14ac:dyDescent="0.25">
      <c r="R129" s="19"/>
      <c r="S129" s="19"/>
      <c r="T129" s="19"/>
      <c r="U129" s="3"/>
      <c r="V129" s="3"/>
      <c r="W129" s="3"/>
      <c r="X129" s="19"/>
      <c r="Y129" s="19"/>
      <c r="Z129" s="19"/>
      <c r="AA129" s="3"/>
      <c r="AB129" s="3"/>
      <c r="AC129" s="3"/>
      <c r="AD129" s="19"/>
      <c r="AE129" s="19"/>
      <c r="AF129" s="19"/>
    </row>
    <row r="130" spans="1:32" ht="23.25" x14ac:dyDescent="0.25">
      <c r="A130" s="37">
        <v>3</v>
      </c>
      <c r="B130" s="95" t="s">
        <v>280</v>
      </c>
      <c r="C130" s="80"/>
      <c r="D130" s="80"/>
      <c r="E130" s="80"/>
      <c r="F130" s="80"/>
      <c r="G130" s="80"/>
      <c r="H130" s="80"/>
      <c r="I130" s="80"/>
      <c r="J130" s="80"/>
      <c r="K130" s="80"/>
      <c r="L130" s="80"/>
      <c r="M130" s="80"/>
      <c r="N130" s="80"/>
      <c r="O130" s="80"/>
      <c r="P130" s="80"/>
      <c r="Q130" s="39"/>
      <c r="R130" s="192"/>
      <c r="S130" s="192"/>
      <c r="T130" s="192"/>
      <c r="U130" s="207"/>
      <c r="V130" s="207"/>
      <c r="W130" s="207"/>
      <c r="X130" s="192"/>
      <c r="Y130" s="192"/>
      <c r="Z130" s="192"/>
      <c r="AA130" s="207"/>
      <c r="AB130" s="207"/>
      <c r="AC130" s="207"/>
      <c r="AD130" s="192"/>
      <c r="AE130" s="192"/>
      <c r="AF130" s="192"/>
    </row>
    <row r="131" spans="1:32" x14ac:dyDescent="0.25">
      <c r="R131" s="76"/>
      <c r="S131" s="76"/>
      <c r="T131" s="76"/>
      <c r="U131" s="77"/>
      <c r="V131" s="77"/>
      <c r="W131" s="77"/>
      <c r="X131" s="76"/>
      <c r="Y131" s="76"/>
      <c r="Z131" s="76"/>
      <c r="AA131" s="77"/>
      <c r="AB131" s="77"/>
      <c r="AC131" s="77"/>
      <c r="AD131" s="76"/>
      <c r="AE131" s="76"/>
      <c r="AF131" s="76"/>
    </row>
    <row r="132" spans="1:32" x14ac:dyDescent="0.25">
      <c r="R132" s="76"/>
      <c r="S132" s="76"/>
      <c r="T132" s="76"/>
      <c r="U132" s="77"/>
      <c r="V132" s="77"/>
      <c r="W132" s="77"/>
      <c r="X132" s="76"/>
      <c r="Y132" s="76"/>
      <c r="Z132" s="76"/>
      <c r="AA132" s="77"/>
      <c r="AB132" s="77"/>
      <c r="AC132" s="77"/>
      <c r="AD132" s="76"/>
      <c r="AE132" s="76"/>
      <c r="AF132" s="76"/>
    </row>
    <row r="133" spans="1:32" ht="18.75" x14ac:dyDescent="0.25">
      <c r="A133" s="103" t="s">
        <v>62</v>
      </c>
      <c r="C133" s="105" t="s">
        <v>281</v>
      </c>
      <c r="D133" s="6"/>
      <c r="E133" s="6"/>
      <c r="F133" s="6"/>
      <c r="G133" s="6"/>
      <c r="H133" s="6"/>
      <c r="I133" s="6"/>
      <c r="J133" s="6"/>
      <c r="K133" s="6"/>
      <c r="L133" s="6"/>
      <c r="M133" s="6"/>
      <c r="N133" s="6"/>
      <c r="O133" s="6"/>
      <c r="P133" s="6"/>
      <c r="Q133" s="15"/>
      <c r="R133" s="200" t="s">
        <v>379</v>
      </c>
      <c r="S133" s="200"/>
      <c r="T133" s="200"/>
      <c r="U133" s="208" t="s">
        <v>379</v>
      </c>
      <c r="V133" s="208"/>
      <c r="W133" s="208"/>
      <c r="X133" s="200" t="s">
        <v>379</v>
      </c>
      <c r="Y133" s="200"/>
      <c r="Z133" s="200"/>
      <c r="AA133" s="208" t="s">
        <v>379</v>
      </c>
      <c r="AB133" s="208"/>
      <c r="AC133" s="208"/>
      <c r="AD133" s="200" t="s">
        <v>379</v>
      </c>
      <c r="AE133" s="200"/>
      <c r="AF133" s="200"/>
    </row>
    <row r="134" spans="1:32" ht="15.75" thickBot="1" x14ac:dyDescent="0.3">
      <c r="C134" s="36" t="s">
        <v>232</v>
      </c>
      <c r="E134" s="31"/>
      <c r="R134" s="19"/>
      <c r="S134" s="19"/>
      <c r="T134" s="19"/>
      <c r="U134" s="3"/>
      <c r="V134" s="3"/>
      <c r="W134" s="3"/>
      <c r="X134" s="19"/>
      <c r="Y134" s="19"/>
      <c r="Z134" s="19"/>
      <c r="AA134" s="3"/>
      <c r="AB134" s="3"/>
      <c r="AC134" s="3"/>
      <c r="AD134" s="19"/>
      <c r="AE134" s="19"/>
      <c r="AF134" s="19"/>
    </row>
    <row r="135" spans="1:32" x14ac:dyDescent="0.25">
      <c r="C135" s="194"/>
      <c r="D135" s="195"/>
      <c r="E135" s="195"/>
      <c r="F135" s="195"/>
      <c r="G135" s="195"/>
      <c r="H135" s="195"/>
      <c r="I135" s="195"/>
      <c r="J135" s="195"/>
      <c r="K135" s="195"/>
      <c r="L135" s="195"/>
      <c r="M135" s="195"/>
      <c r="N135" s="195"/>
      <c r="O135" s="195"/>
      <c r="P135" s="195"/>
      <c r="Q135" s="195"/>
      <c r="R135" s="195"/>
      <c r="S135" s="196"/>
      <c r="T135" s="19"/>
      <c r="U135" s="3"/>
      <c r="V135" s="3"/>
      <c r="W135" s="3"/>
      <c r="X135" s="19"/>
      <c r="Y135" s="19"/>
      <c r="Z135" s="19"/>
      <c r="AA135" s="3"/>
      <c r="AB135" s="3"/>
      <c r="AC135" s="3"/>
      <c r="AD135" s="19"/>
      <c r="AE135" s="19"/>
      <c r="AF135" s="19"/>
    </row>
    <row r="136" spans="1:32" ht="15.75" thickBot="1" x14ac:dyDescent="0.3">
      <c r="C136" s="197"/>
      <c r="D136" s="198"/>
      <c r="E136" s="198"/>
      <c r="F136" s="198"/>
      <c r="G136" s="198"/>
      <c r="H136" s="198"/>
      <c r="I136" s="198"/>
      <c r="J136" s="198"/>
      <c r="K136" s="198"/>
      <c r="L136" s="198"/>
      <c r="M136" s="198"/>
      <c r="N136" s="198"/>
      <c r="O136" s="198"/>
      <c r="P136" s="198"/>
      <c r="Q136" s="198"/>
      <c r="R136" s="198"/>
      <c r="S136" s="199"/>
      <c r="T136" s="19"/>
      <c r="U136" s="3"/>
      <c r="V136" s="86"/>
      <c r="W136" s="3"/>
      <c r="X136" s="19"/>
      <c r="Y136" s="19"/>
      <c r="Z136" s="19"/>
      <c r="AA136" s="3"/>
      <c r="AB136" s="3"/>
      <c r="AC136" s="3"/>
      <c r="AD136" s="19"/>
      <c r="AE136" s="19"/>
      <c r="AF136" s="19"/>
    </row>
    <row r="137" spans="1:32" s="135" customFormat="1" x14ac:dyDescent="0.25">
      <c r="A137" s="136"/>
      <c r="B137" s="136"/>
      <c r="C137" s="137" t="s">
        <v>290</v>
      </c>
      <c r="Q137" s="146" t="b">
        <v>0</v>
      </c>
      <c r="R137" s="148"/>
      <c r="S137" s="141" t="str">
        <f>IF(Codes!P108=TRUE,Codes!$Q$108,Codes!$Q$109)</f>
        <v>no</v>
      </c>
      <c r="T137" s="148"/>
      <c r="U137" s="138"/>
      <c r="V137" s="152" t="str">
        <f>IF(Codes!$P$108=TRUE,Codes!$Q$108,Codes!$Q$109)</f>
        <v>no</v>
      </c>
      <c r="W137" s="138"/>
      <c r="X137" s="148"/>
      <c r="Y137" s="141" t="str">
        <f>IF(Codes!$P$108=TRUE,Codes!$Q$108,Codes!$Q$109)</f>
        <v>no</v>
      </c>
      <c r="Z137" s="148"/>
      <c r="AA137" s="138"/>
      <c r="AB137" s="152" t="str">
        <f>IF(Codes!$P$108=TRUE,Codes!$Q$108,Codes!$Q$109)</f>
        <v>no</v>
      </c>
      <c r="AC137" s="138"/>
      <c r="AD137" s="148"/>
      <c r="AE137" s="141" t="str">
        <f>IF(Codes!$P$108=TRUE,Codes!$Q$108,Codes!$Q$109)</f>
        <v>no</v>
      </c>
      <c r="AF137" s="148"/>
    </row>
    <row r="138" spans="1:32" s="135" customFormat="1" x14ac:dyDescent="0.25">
      <c r="A138" s="136"/>
      <c r="B138" s="136"/>
      <c r="Q138" s="146" t="b">
        <v>0</v>
      </c>
      <c r="R138" s="148"/>
      <c r="S138" s="141" t="str">
        <f>IF(Codes!P109=TRUE,Codes!$Q$108,Codes!$Q$109)</f>
        <v>no</v>
      </c>
      <c r="T138" s="148"/>
      <c r="U138" s="138"/>
      <c r="V138" s="152" t="str">
        <f>IF(Codes!$P$109=TRUE,Codes!$Q$108,Codes!$Q$109)</f>
        <v>no</v>
      </c>
      <c r="W138" s="138"/>
      <c r="X138" s="148"/>
      <c r="Y138" s="141" t="str">
        <f>IF(Codes!$P$109=TRUE,Codes!$Q$108,Codes!$Q$109)</f>
        <v>no</v>
      </c>
      <c r="Z138" s="148"/>
      <c r="AA138" s="138"/>
      <c r="AB138" s="152" t="str">
        <f>IF(Codes!$P$109=TRUE,Codes!$Q$108,Codes!$Q$109)</f>
        <v>no</v>
      </c>
      <c r="AC138" s="138"/>
      <c r="AD138" s="148"/>
      <c r="AE138" s="141" t="str">
        <f>IF(Codes!$P$109=TRUE,Codes!$Q$108,Codes!$Q$109)</f>
        <v>no</v>
      </c>
      <c r="AF138" s="148"/>
    </row>
    <row r="139" spans="1:32" x14ac:dyDescent="0.25">
      <c r="R139" s="19"/>
      <c r="S139" s="19"/>
      <c r="T139" s="19"/>
      <c r="U139" s="3"/>
      <c r="V139" s="3"/>
      <c r="W139" s="3"/>
      <c r="X139" s="19"/>
      <c r="Y139" s="19"/>
      <c r="Z139" s="19"/>
      <c r="AA139" s="3"/>
      <c r="AB139" s="3"/>
      <c r="AC139" s="3"/>
      <c r="AD139" s="19"/>
      <c r="AE139" s="19"/>
      <c r="AF139" s="19"/>
    </row>
    <row r="140" spans="1:32" ht="28.9" customHeight="1" x14ac:dyDescent="0.25">
      <c r="A140" s="103" t="s">
        <v>63</v>
      </c>
      <c r="C140" s="215" t="s">
        <v>282</v>
      </c>
      <c r="D140" s="215"/>
      <c r="E140" s="215"/>
      <c r="F140" s="215"/>
      <c r="G140" s="215"/>
      <c r="H140" s="215"/>
      <c r="I140" s="215"/>
      <c r="J140" s="215"/>
      <c r="K140" s="215"/>
      <c r="L140" s="215"/>
      <c r="M140" s="215"/>
      <c r="N140" s="215"/>
      <c r="O140" s="215"/>
      <c r="P140" s="215"/>
      <c r="Q140" s="15"/>
      <c r="R140" s="200" t="s">
        <v>379</v>
      </c>
      <c r="S140" s="200"/>
      <c r="T140" s="200"/>
      <c r="U140" s="208" t="s">
        <v>379</v>
      </c>
      <c r="V140" s="208"/>
      <c r="W140" s="208"/>
      <c r="X140" s="200" t="s">
        <v>379</v>
      </c>
      <c r="Y140" s="200"/>
      <c r="Z140" s="200"/>
      <c r="AA140" s="208" t="s">
        <v>379</v>
      </c>
      <c r="AB140" s="208"/>
      <c r="AC140" s="208"/>
      <c r="AD140" s="200" t="s">
        <v>379</v>
      </c>
      <c r="AE140" s="200"/>
      <c r="AF140" s="200"/>
    </row>
    <row r="141" spans="1:32" ht="15.75" thickBot="1" x14ac:dyDescent="0.3">
      <c r="C141" s="36" t="s">
        <v>232</v>
      </c>
      <c r="E141" s="31"/>
      <c r="R141" s="19"/>
      <c r="S141" s="19"/>
      <c r="T141" s="19"/>
      <c r="U141" s="3"/>
      <c r="V141" s="3"/>
      <c r="W141" s="3"/>
      <c r="X141" s="19"/>
      <c r="Y141" s="19"/>
      <c r="Z141" s="19"/>
      <c r="AA141" s="3"/>
      <c r="AB141" s="3"/>
      <c r="AC141" s="3"/>
      <c r="AD141" s="19"/>
      <c r="AE141" s="19"/>
      <c r="AF141" s="19"/>
    </row>
    <row r="142" spans="1:32" x14ac:dyDescent="0.25">
      <c r="C142" s="194"/>
      <c r="D142" s="195"/>
      <c r="E142" s="195"/>
      <c r="F142" s="195"/>
      <c r="G142" s="195"/>
      <c r="H142" s="195"/>
      <c r="I142" s="195"/>
      <c r="J142" s="195"/>
      <c r="K142" s="195"/>
      <c r="L142" s="195"/>
      <c r="M142" s="195"/>
      <c r="N142" s="195"/>
      <c r="O142" s="195"/>
      <c r="P142" s="195"/>
      <c r="Q142" s="195"/>
      <c r="R142" s="195"/>
      <c r="S142" s="196"/>
      <c r="T142" s="19"/>
      <c r="U142" s="3"/>
      <c r="V142" s="3"/>
      <c r="W142" s="3"/>
      <c r="X142" s="19"/>
      <c r="Y142" s="19"/>
      <c r="Z142" s="19"/>
      <c r="AA142" s="3"/>
      <c r="AB142" s="3"/>
      <c r="AC142" s="3"/>
      <c r="AD142" s="19"/>
      <c r="AE142" s="19"/>
      <c r="AF142" s="19"/>
    </row>
    <row r="143" spans="1:32" ht="15.75" thickBot="1" x14ac:dyDescent="0.3">
      <c r="C143" s="197"/>
      <c r="D143" s="198"/>
      <c r="E143" s="198"/>
      <c r="F143" s="198"/>
      <c r="G143" s="198"/>
      <c r="H143" s="198"/>
      <c r="I143" s="198"/>
      <c r="J143" s="198"/>
      <c r="K143" s="198"/>
      <c r="L143" s="198"/>
      <c r="M143" s="198"/>
      <c r="N143" s="198"/>
      <c r="O143" s="198"/>
      <c r="P143" s="198"/>
      <c r="Q143" s="198"/>
      <c r="R143" s="198"/>
      <c r="S143" s="199"/>
      <c r="T143" s="19"/>
      <c r="U143" s="3"/>
      <c r="V143" s="3"/>
      <c r="W143" s="3"/>
      <c r="X143" s="19"/>
      <c r="Y143" s="19"/>
      <c r="Z143" s="19"/>
      <c r="AA143" s="3"/>
      <c r="AB143" s="3"/>
      <c r="AC143" s="3"/>
      <c r="AD143" s="19"/>
      <c r="AE143" s="19"/>
      <c r="AF143" s="19"/>
    </row>
    <row r="144" spans="1:32" s="135" customFormat="1" x14ac:dyDescent="0.25">
      <c r="A144" s="136"/>
      <c r="B144" s="136"/>
      <c r="C144" s="137" t="s">
        <v>291</v>
      </c>
      <c r="Q144" s="146" t="b">
        <v>0</v>
      </c>
      <c r="R144" s="148"/>
      <c r="S144" s="141" t="str">
        <f>IF($Q$144=TRUE,Codes!$Q$112,Codes!$Q$113)</f>
        <v>no</v>
      </c>
      <c r="T144" s="148"/>
      <c r="U144" s="138"/>
      <c r="V144" s="152" t="str">
        <f>IF($Q$144=TRUE,Codes!$Q$112,Codes!$Q$113)</f>
        <v>no</v>
      </c>
      <c r="W144" s="138"/>
      <c r="X144" s="148"/>
      <c r="Y144" s="141" t="str">
        <f>IF($Q$144=TRUE,Codes!$Q$112,Codes!$Q$113)</f>
        <v>no</v>
      </c>
      <c r="Z144" s="148"/>
      <c r="AA144" s="138"/>
      <c r="AB144" s="152" t="str">
        <f>IF($Q$144=TRUE,Codes!$Q$112,Codes!$Q$113)</f>
        <v>no</v>
      </c>
      <c r="AC144" s="138"/>
      <c r="AD144" s="148"/>
      <c r="AE144" s="141" t="str">
        <f>IF($Q$144=TRUE,Codes!$Q$112,Codes!$Q$113)</f>
        <v>no</v>
      </c>
      <c r="AF144" s="148"/>
    </row>
    <row r="145" spans="1:32" s="135" customFormat="1" x14ac:dyDescent="0.25">
      <c r="A145" s="136"/>
      <c r="B145" s="136"/>
      <c r="Q145" s="146" t="b">
        <v>0</v>
      </c>
      <c r="R145" s="148"/>
      <c r="S145" s="141" t="str">
        <f>IF($Q$145=TRUE,Codes!$Q$112,Codes!$Q$113)</f>
        <v>no</v>
      </c>
      <c r="T145" s="148"/>
      <c r="U145" s="138"/>
      <c r="V145" s="152" t="str">
        <f>IF($Q$145=TRUE,Codes!$Q$112,Codes!$Q$113)</f>
        <v>no</v>
      </c>
      <c r="W145" s="138"/>
      <c r="X145" s="148"/>
      <c r="Y145" s="141" t="str">
        <f>IF($Q$145=TRUE,Codes!$Q$112,Codes!$Q$113)</f>
        <v>no</v>
      </c>
      <c r="Z145" s="148"/>
      <c r="AA145" s="138"/>
      <c r="AB145" s="152" t="str">
        <f>IF($Q$145=TRUE,Codes!$Q$112,Codes!$Q$113)</f>
        <v>no</v>
      </c>
      <c r="AC145" s="138"/>
      <c r="AD145" s="148"/>
      <c r="AE145" s="141" t="str">
        <f>IF($Q$145=TRUE,Codes!$Q$112,Codes!$Q$113)</f>
        <v>no</v>
      </c>
      <c r="AF145" s="148"/>
    </row>
    <row r="146" spans="1:32" x14ac:dyDescent="0.25">
      <c r="R146" s="19"/>
      <c r="S146" s="19"/>
      <c r="T146" s="19"/>
      <c r="U146" s="3"/>
      <c r="V146" s="3"/>
      <c r="W146" s="3"/>
      <c r="X146" s="19"/>
      <c r="Y146" s="19"/>
      <c r="Z146" s="19"/>
      <c r="AA146" s="3"/>
      <c r="AB146" s="3"/>
      <c r="AC146" s="3"/>
      <c r="AD146" s="19"/>
      <c r="AE146" s="19"/>
      <c r="AF146" s="19"/>
    </row>
    <row r="147" spans="1:32" ht="18.75" x14ac:dyDescent="0.25">
      <c r="A147" s="103" t="s">
        <v>64</v>
      </c>
      <c r="C147" s="105" t="s">
        <v>283</v>
      </c>
      <c r="D147" s="6"/>
      <c r="E147" s="6"/>
      <c r="F147" s="6"/>
      <c r="G147" s="6"/>
      <c r="H147" s="6"/>
      <c r="I147" s="6"/>
      <c r="J147" s="6"/>
      <c r="K147" s="6"/>
      <c r="L147" s="6"/>
      <c r="M147" s="6"/>
      <c r="N147" s="6"/>
      <c r="O147" s="6"/>
      <c r="P147" s="6"/>
      <c r="Q147" s="15"/>
      <c r="R147" s="200" t="s">
        <v>379</v>
      </c>
      <c r="S147" s="200"/>
      <c r="T147" s="200"/>
      <c r="U147" s="208" t="s">
        <v>379</v>
      </c>
      <c r="V147" s="208"/>
      <c r="W147" s="208"/>
      <c r="X147" s="200" t="s">
        <v>379</v>
      </c>
      <c r="Y147" s="200"/>
      <c r="Z147" s="200"/>
      <c r="AA147" s="208" t="s">
        <v>379</v>
      </c>
      <c r="AB147" s="208"/>
      <c r="AC147" s="208"/>
      <c r="AD147" s="200" t="s">
        <v>379</v>
      </c>
      <c r="AE147" s="200"/>
      <c r="AF147" s="200"/>
    </row>
    <row r="148" spans="1:32" ht="15.75" thickBot="1" x14ac:dyDescent="0.3">
      <c r="C148" s="36" t="s">
        <v>232</v>
      </c>
      <c r="E148" s="31"/>
      <c r="R148" s="19"/>
      <c r="S148" s="19"/>
      <c r="T148" s="19"/>
      <c r="U148" s="3"/>
      <c r="V148" s="3"/>
      <c r="W148" s="3"/>
      <c r="X148" s="19"/>
      <c r="Y148" s="19"/>
      <c r="Z148" s="19"/>
      <c r="AA148" s="3"/>
      <c r="AB148" s="3"/>
      <c r="AC148" s="3"/>
      <c r="AD148" s="19"/>
      <c r="AE148" s="19"/>
      <c r="AF148" s="19"/>
    </row>
    <row r="149" spans="1:32" x14ac:dyDescent="0.25">
      <c r="C149" s="194"/>
      <c r="D149" s="195"/>
      <c r="E149" s="195"/>
      <c r="F149" s="195"/>
      <c r="G149" s="195"/>
      <c r="H149" s="195"/>
      <c r="I149" s="195"/>
      <c r="J149" s="195"/>
      <c r="K149" s="195"/>
      <c r="L149" s="195"/>
      <c r="M149" s="195"/>
      <c r="N149" s="195"/>
      <c r="O149" s="195"/>
      <c r="P149" s="195"/>
      <c r="Q149" s="195"/>
      <c r="R149" s="195"/>
      <c r="S149" s="196"/>
      <c r="T149" s="19"/>
      <c r="U149" s="3"/>
      <c r="V149" s="3"/>
      <c r="W149" s="3"/>
      <c r="X149" s="19"/>
      <c r="Y149" s="19"/>
      <c r="Z149" s="19"/>
      <c r="AA149" s="3"/>
      <c r="AB149" s="3"/>
      <c r="AC149" s="3"/>
      <c r="AD149" s="19"/>
      <c r="AE149" s="19"/>
      <c r="AF149" s="19"/>
    </row>
    <row r="150" spans="1:32" ht="15.75" thickBot="1" x14ac:dyDescent="0.3">
      <c r="C150" s="197"/>
      <c r="D150" s="198"/>
      <c r="E150" s="198"/>
      <c r="F150" s="198"/>
      <c r="G150" s="198"/>
      <c r="H150" s="198"/>
      <c r="I150" s="198"/>
      <c r="J150" s="198"/>
      <c r="K150" s="198"/>
      <c r="L150" s="198"/>
      <c r="M150" s="198"/>
      <c r="N150" s="198"/>
      <c r="O150" s="198"/>
      <c r="P150" s="198"/>
      <c r="Q150" s="198"/>
      <c r="R150" s="198"/>
      <c r="S150" s="199"/>
      <c r="T150" s="19"/>
      <c r="U150" s="3"/>
      <c r="V150" s="3"/>
      <c r="W150" s="3"/>
      <c r="X150" s="19"/>
      <c r="Y150" s="19"/>
      <c r="Z150" s="19"/>
      <c r="AA150" s="3"/>
      <c r="AB150" s="3"/>
      <c r="AC150" s="3"/>
      <c r="AD150" s="19"/>
      <c r="AE150" s="19"/>
      <c r="AF150" s="19"/>
    </row>
    <row r="151" spans="1:32" x14ac:dyDescent="0.25">
      <c r="R151" s="19"/>
      <c r="S151" s="19"/>
      <c r="T151" s="19"/>
      <c r="U151" s="3"/>
      <c r="V151" s="3"/>
      <c r="W151" s="3"/>
      <c r="X151" s="19"/>
      <c r="Y151" s="19"/>
      <c r="Z151" s="19"/>
      <c r="AA151" s="3"/>
      <c r="AB151" s="3"/>
      <c r="AC151" s="3"/>
      <c r="AD151" s="19"/>
      <c r="AE151" s="19"/>
      <c r="AF151" s="19"/>
    </row>
    <row r="152" spans="1:32" ht="18.75" x14ac:dyDescent="0.25">
      <c r="A152" s="103" t="s">
        <v>65</v>
      </c>
      <c r="C152" s="105" t="s">
        <v>284</v>
      </c>
      <c r="D152" s="6"/>
      <c r="E152" s="6"/>
      <c r="F152" s="6"/>
      <c r="G152" s="6"/>
      <c r="H152" s="6"/>
      <c r="I152" s="6"/>
      <c r="J152" s="6"/>
      <c r="K152" s="6"/>
      <c r="L152" s="6"/>
      <c r="M152" s="6"/>
      <c r="N152" s="6"/>
      <c r="O152" s="6"/>
      <c r="P152" s="6"/>
      <c r="Q152" s="15"/>
      <c r="R152" s="200" t="s">
        <v>379</v>
      </c>
      <c r="S152" s="200"/>
      <c r="T152" s="200"/>
      <c r="U152" s="208" t="s">
        <v>379</v>
      </c>
      <c r="V152" s="208"/>
      <c r="W152" s="208"/>
      <c r="X152" s="200" t="s">
        <v>379</v>
      </c>
      <c r="Y152" s="200"/>
      <c r="Z152" s="200"/>
      <c r="AA152" s="208" t="s">
        <v>379</v>
      </c>
      <c r="AB152" s="208"/>
      <c r="AC152" s="208"/>
      <c r="AD152" s="200" t="s">
        <v>379</v>
      </c>
      <c r="AE152" s="200"/>
      <c r="AF152" s="200"/>
    </row>
    <row r="153" spans="1:32" ht="15.75" thickBot="1" x14ac:dyDescent="0.3">
      <c r="C153" s="36" t="s">
        <v>232</v>
      </c>
      <c r="E153" s="31"/>
      <c r="R153" s="19"/>
      <c r="S153" s="19"/>
      <c r="T153" s="19"/>
      <c r="U153" s="3"/>
      <c r="V153" s="3"/>
      <c r="W153" s="3"/>
      <c r="X153" s="19"/>
      <c r="Y153" s="19"/>
      <c r="Z153" s="19"/>
      <c r="AA153" s="3"/>
      <c r="AB153" s="3"/>
      <c r="AC153" s="3"/>
      <c r="AD153" s="19"/>
      <c r="AE153" s="19"/>
      <c r="AF153" s="19"/>
    </row>
    <row r="154" spans="1:32" x14ac:dyDescent="0.25">
      <c r="C154" s="194"/>
      <c r="D154" s="195"/>
      <c r="E154" s="195"/>
      <c r="F154" s="195"/>
      <c r="G154" s="195"/>
      <c r="H154" s="195"/>
      <c r="I154" s="195"/>
      <c r="J154" s="195"/>
      <c r="K154" s="195"/>
      <c r="L154" s="195"/>
      <c r="M154" s="195"/>
      <c r="N154" s="195"/>
      <c r="O154" s="195"/>
      <c r="P154" s="195"/>
      <c r="Q154" s="195"/>
      <c r="R154" s="195"/>
      <c r="S154" s="196"/>
      <c r="T154" s="19"/>
      <c r="U154" s="3"/>
      <c r="V154" s="3"/>
      <c r="W154" s="3"/>
      <c r="X154" s="19"/>
      <c r="Y154" s="19"/>
      <c r="Z154" s="19"/>
      <c r="AA154" s="3"/>
      <c r="AB154" s="3"/>
      <c r="AC154" s="3"/>
      <c r="AD154" s="19"/>
      <c r="AE154" s="19"/>
      <c r="AF154" s="19"/>
    </row>
    <row r="155" spans="1:32" ht="15.75" thickBot="1" x14ac:dyDescent="0.3">
      <c r="C155" s="197"/>
      <c r="D155" s="198"/>
      <c r="E155" s="198"/>
      <c r="F155" s="198"/>
      <c r="G155" s="198"/>
      <c r="H155" s="198"/>
      <c r="I155" s="198"/>
      <c r="J155" s="198"/>
      <c r="K155" s="198"/>
      <c r="L155" s="198"/>
      <c r="M155" s="198"/>
      <c r="N155" s="198"/>
      <c r="O155" s="198"/>
      <c r="P155" s="198"/>
      <c r="Q155" s="198"/>
      <c r="R155" s="198"/>
      <c r="S155" s="199"/>
      <c r="T155" s="19"/>
      <c r="U155" s="3"/>
      <c r="V155" s="3"/>
      <c r="W155" s="3"/>
      <c r="X155" s="19"/>
      <c r="Y155" s="19"/>
      <c r="Z155" s="19"/>
      <c r="AA155" s="3"/>
      <c r="AB155" s="3"/>
      <c r="AC155" s="3"/>
      <c r="AD155" s="19"/>
      <c r="AE155" s="19"/>
      <c r="AF155" s="19"/>
    </row>
    <row r="156" spans="1:32" x14ac:dyDescent="0.25">
      <c r="R156" s="19"/>
      <c r="S156" s="19"/>
      <c r="T156" s="19"/>
      <c r="U156" s="3"/>
      <c r="V156" s="3"/>
      <c r="W156" s="3"/>
      <c r="X156" s="19"/>
      <c r="Y156" s="19"/>
      <c r="Z156" s="19"/>
      <c r="AA156" s="3"/>
      <c r="AB156" s="3"/>
      <c r="AC156" s="3"/>
      <c r="AD156" s="19"/>
      <c r="AE156" s="19"/>
      <c r="AF156" s="19"/>
    </row>
    <row r="157" spans="1:32" ht="18.75" x14ac:dyDescent="0.25">
      <c r="A157" s="103" t="s">
        <v>66</v>
      </c>
      <c r="C157" s="105" t="s">
        <v>285</v>
      </c>
      <c r="D157" s="6"/>
      <c r="E157" s="6"/>
      <c r="F157" s="6"/>
      <c r="G157" s="6"/>
      <c r="H157" s="6"/>
      <c r="I157" s="6"/>
      <c r="J157" s="6"/>
      <c r="K157" s="6"/>
      <c r="L157" s="6"/>
      <c r="M157" s="6"/>
      <c r="N157" s="6"/>
      <c r="O157" s="6"/>
      <c r="P157" s="6"/>
      <c r="Q157" s="15"/>
      <c r="R157" s="200" t="s">
        <v>379</v>
      </c>
      <c r="S157" s="200"/>
      <c r="T157" s="200"/>
      <c r="U157" s="208" t="s">
        <v>379</v>
      </c>
      <c r="V157" s="208"/>
      <c r="W157" s="208"/>
      <c r="X157" s="200" t="s">
        <v>379</v>
      </c>
      <c r="Y157" s="200"/>
      <c r="Z157" s="200"/>
      <c r="AA157" s="208" t="s">
        <v>379</v>
      </c>
      <c r="AB157" s="208"/>
      <c r="AC157" s="208"/>
      <c r="AD157" s="200" t="s">
        <v>379</v>
      </c>
      <c r="AE157" s="200"/>
      <c r="AF157" s="200"/>
    </row>
    <row r="158" spans="1:32" ht="15.75" thickBot="1" x14ac:dyDescent="0.3">
      <c r="C158" s="36" t="s">
        <v>232</v>
      </c>
      <c r="E158" s="31"/>
      <c r="R158" s="19"/>
      <c r="S158" s="19"/>
      <c r="T158" s="19"/>
      <c r="U158" s="3"/>
      <c r="V158" s="3"/>
      <c r="W158" s="3"/>
      <c r="X158" s="19"/>
      <c r="Y158" s="19"/>
      <c r="Z158" s="19"/>
      <c r="AA158" s="3"/>
      <c r="AB158" s="3"/>
      <c r="AC158" s="3"/>
      <c r="AD158" s="19"/>
      <c r="AE158" s="19"/>
      <c r="AF158" s="19"/>
    </row>
    <row r="159" spans="1:32" x14ac:dyDescent="0.25">
      <c r="C159" s="194"/>
      <c r="D159" s="195"/>
      <c r="E159" s="195"/>
      <c r="F159" s="195"/>
      <c r="G159" s="195"/>
      <c r="H159" s="195"/>
      <c r="I159" s="195"/>
      <c r="J159" s="195"/>
      <c r="K159" s="195"/>
      <c r="L159" s="195"/>
      <c r="M159" s="195"/>
      <c r="N159" s="195"/>
      <c r="O159" s="195"/>
      <c r="P159" s="195"/>
      <c r="Q159" s="195"/>
      <c r="R159" s="195"/>
      <c r="S159" s="196"/>
      <c r="T159" s="19"/>
      <c r="U159" s="3"/>
      <c r="V159" s="3"/>
      <c r="W159" s="3"/>
      <c r="X159" s="19"/>
      <c r="Y159" s="19"/>
      <c r="Z159" s="19"/>
      <c r="AA159" s="3"/>
      <c r="AB159" s="3"/>
      <c r="AC159" s="3"/>
      <c r="AD159" s="19"/>
      <c r="AE159" s="19"/>
      <c r="AF159" s="19"/>
    </row>
    <row r="160" spans="1:32" ht="15.75" thickBot="1" x14ac:dyDescent="0.3">
      <c r="C160" s="197"/>
      <c r="D160" s="198"/>
      <c r="E160" s="198"/>
      <c r="F160" s="198"/>
      <c r="G160" s="198"/>
      <c r="H160" s="198"/>
      <c r="I160" s="198"/>
      <c r="J160" s="198"/>
      <c r="K160" s="198"/>
      <c r="L160" s="198"/>
      <c r="M160" s="198"/>
      <c r="N160" s="198"/>
      <c r="O160" s="198"/>
      <c r="P160" s="198"/>
      <c r="Q160" s="198"/>
      <c r="R160" s="198"/>
      <c r="S160" s="199"/>
      <c r="T160" s="19"/>
      <c r="U160" s="3"/>
      <c r="V160" s="3"/>
      <c r="W160" s="3"/>
      <c r="X160" s="19"/>
      <c r="Y160" s="19"/>
      <c r="Z160" s="19"/>
      <c r="AA160" s="3"/>
      <c r="AB160" s="3"/>
      <c r="AC160" s="3"/>
      <c r="AD160" s="19"/>
      <c r="AE160" s="19"/>
      <c r="AF160" s="19"/>
    </row>
    <row r="162" spans="1:24" x14ac:dyDescent="0.25">
      <c r="A162" s="120" t="s">
        <v>292</v>
      </c>
    </row>
    <row r="164" spans="1:24" ht="18.75" x14ac:dyDescent="0.25">
      <c r="A164" s="103" t="s">
        <v>67</v>
      </c>
      <c r="C164" s="105" t="s">
        <v>293</v>
      </c>
      <c r="D164" s="6"/>
      <c r="E164" s="6"/>
      <c r="F164" s="6"/>
      <c r="G164" s="6"/>
      <c r="H164" s="6"/>
      <c r="I164" s="6"/>
      <c r="J164" s="6"/>
      <c r="K164" s="6"/>
      <c r="L164" s="6"/>
      <c r="M164" s="6"/>
      <c r="N164" s="6"/>
      <c r="O164" s="6"/>
      <c r="P164" s="6"/>
      <c r="Q164" s="6"/>
      <c r="R164" s="6"/>
      <c r="S164" s="6"/>
      <c r="T164" s="6"/>
      <c r="U164" s="6"/>
      <c r="V164" s="6"/>
      <c r="W164" s="6"/>
      <c r="X164" s="15"/>
    </row>
    <row r="165" spans="1:24" x14ac:dyDescent="0.25">
      <c r="C165" s="30" t="s">
        <v>294</v>
      </c>
    </row>
    <row r="166" spans="1:24" s="135" customFormat="1" x14ac:dyDescent="0.25">
      <c r="A166" s="136"/>
      <c r="B166" s="136"/>
    </row>
    <row r="167" spans="1:24" s="135" customFormat="1" x14ac:dyDescent="0.25">
      <c r="A167" s="136"/>
      <c r="B167" s="136"/>
    </row>
    <row r="168" spans="1:24" s="135" customFormat="1" x14ac:dyDescent="0.25">
      <c r="A168" s="136"/>
      <c r="B168" s="136"/>
    </row>
    <row r="170" spans="1:24" x14ac:dyDescent="0.25">
      <c r="C170" s="105" t="s">
        <v>295</v>
      </c>
      <c r="D170" s="6"/>
      <c r="E170" s="6"/>
      <c r="F170" s="6"/>
      <c r="G170" s="6"/>
      <c r="H170" s="6"/>
      <c r="I170" s="6"/>
      <c r="J170" s="6"/>
      <c r="K170" s="6"/>
      <c r="L170" s="6"/>
      <c r="M170" s="6"/>
      <c r="N170" s="6"/>
      <c r="O170" s="6"/>
      <c r="P170" s="6"/>
      <c r="Q170" s="6"/>
      <c r="R170" s="6"/>
      <c r="S170" s="6"/>
      <c r="T170" s="6"/>
      <c r="U170" s="6"/>
      <c r="V170" s="6"/>
      <c r="W170" s="6"/>
      <c r="X170" s="15"/>
    </row>
    <row r="171" spans="1:24" x14ac:dyDescent="0.25">
      <c r="C171" s="30" t="s">
        <v>288</v>
      </c>
      <c r="E171" s="218"/>
      <c r="F171" s="218"/>
      <c r="G171" s="218"/>
    </row>
    <row r="173" spans="1:24" x14ac:dyDescent="0.25">
      <c r="C173" s="105" t="s">
        <v>296</v>
      </c>
      <c r="D173" s="6"/>
      <c r="E173" s="6"/>
      <c r="F173" s="6"/>
      <c r="G173" s="6"/>
      <c r="H173" s="6"/>
      <c r="I173" s="6"/>
      <c r="J173" s="6"/>
      <c r="K173" s="6"/>
      <c r="L173" s="6"/>
      <c r="M173" s="6"/>
      <c r="N173" s="6"/>
      <c r="O173" s="6"/>
      <c r="P173" s="6"/>
      <c r="Q173" s="6"/>
      <c r="R173" s="6"/>
      <c r="S173" s="6"/>
      <c r="T173" s="6"/>
      <c r="U173" s="6"/>
      <c r="V173" s="6"/>
      <c r="W173" s="6"/>
      <c r="X173" s="15"/>
    </row>
    <row r="174" spans="1:24" x14ac:dyDescent="0.25">
      <c r="C174" s="30" t="s">
        <v>288</v>
      </c>
      <c r="E174" s="218"/>
      <c r="F174" s="218"/>
      <c r="G174" s="218"/>
    </row>
    <row r="176" spans="1:24" x14ac:dyDescent="0.25">
      <c r="C176" s="105" t="s">
        <v>297</v>
      </c>
      <c r="D176" s="6"/>
      <c r="E176" s="6"/>
      <c r="F176" s="6"/>
      <c r="G176" s="6"/>
      <c r="H176" s="6"/>
      <c r="I176" s="6"/>
      <c r="J176" s="6"/>
      <c r="K176" s="6"/>
      <c r="L176" s="6"/>
      <c r="M176" s="6"/>
      <c r="N176" s="6"/>
      <c r="O176" s="6"/>
      <c r="P176" s="6"/>
      <c r="Q176" s="6"/>
      <c r="R176" s="6"/>
      <c r="S176" s="6"/>
      <c r="T176" s="6"/>
      <c r="U176" s="6"/>
      <c r="V176" s="6"/>
      <c r="W176" s="6"/>
      <c r="X176" s="15"/>
    </row>
    <row r="177" spans="1:24" x14ac:dyDescent="0.25">
      <c r="C177" s="30" t="s">
        <v>288</v>
      </c>
      <c r="E177" s="219" t="s">
        <v>58</v>
      </c>
      <c r="F177" s="219"/>
      <c r="G177" s="219"/>
    </row>
    <row r="179" spans="1:24" x14ac:dyDescent="0.25">
      <c r="C179" s="105" t="s">
        <v>298</v>
      </c>
      <c r="D179" s="6"/>
      <c r="E179" s="6"/>
      <c r="F179" s="6"/>
      <c r="G179" s="6"/>
      <c r="H179" s="6"/>
      <c r="I179" s="6"/>
      <c r="J179" s="6"/>
      <c r="K179" s="6"/>
      <c r="L179" s="6"/>
      <c r="M179" s="6"/>
      <c r="N179" s="6"/>
      <c r="O179" s="6"/>
      <c r="P179" s="6"/>
      <c r="Q179" s="6"/>
      <c r="R179" s="6"/>
      <c r="S179" s="6"/>
      <c r="T179" s="6"/>
      <c r="U179" s="6"/>
      <c r="V179" s="6"/>
      <c r="W179" s="6"/>
      <c r="X179" s="15"/>
    </row>
    <row r="180" spans="1:24" s="135" customFormat="1" x14ac:dyDescent="0.25">
      <c r="A180" s="136"/>
      <c r="B180" s="136"/>
      <c r="C180" s="30" t="s">
        <v>288</v>
      </c>
    </row>
    <row r="181" spans="1:24" s="135" customFormat="1" x14ac:dyDescent="0.25">
      <c r="A181" s="136"/>
      <c r="B181" s="136"/>
    </row>
    <row r="182" spans="1:24" s="135" customFormat="1" x14ac:dyDescent="0.25">
      <c r="A182" s="136"/>
      <c r="B182" s="136"/>
    </row>
    <row r="183" spans="1:24" s="135" customFormat="1" x14ac:dyDescent="0.25">
      <c r="A183" s="136"/>
      <c r="B183" s="136"/>
    </row>
    <row r="184" spans="1:24" s="135" customFormat="1" x14ac:dyDescent="0.25">
      <c r="A184" s="136"/>
      <c r="B184" s="136"/>
    </row>
    <row r="185" spans="1:24" s="135" customFormat="1" x14ac:dyDescent="0.25">
      <c r="A185" s="136"/>
      <c r="B185" s="136"/>
    </row>
    <row r="186" spans="1:24" s="135" customFormat="1" x14ac:dyDescent="0.25">
      <c r="A186" s="136"/>
      <c r="B186" s="136"/>
    </row>
    <row r="187" spans="1:24" s="135" customFormat="1" x14ac:dyDescent="0.25">
      <c r="A187" s="136"/>
      <c r="B187" s="136"/>
    </row>
    <row r="188" spans="1:24" s="135" customFormat="1" x14ac:dyDescent="0.25">
      <c r="A188" s="136"/>
      <c r="B188" s="136"/>
    </row>
    <row r="189" spans="1:24" s="135" customFormat="1" x14ac:dyDescent="0.25">
      <c r="A189" s="136"/>
      <c r="B189" s="136"/>
    </row>
    <row r="190" spans="1:24" s="135" customFormat="1" ht="15.75" thickBot="1" x14ac:dyDescent="0.3">
      <c r="A190" s="136"/>
      <c r="B190" s="136"/>
    </row>
    <row r="191" spans="1:24" x14ac:dyDescent="0.25">
      <c r="E191" s="194"/>
      <c r="F191" s="195"/>
      <c r="G191" s="195"/>
      <c r="H191" s="195"/>
      <c r="I191" s="195"/>
      <c r="J191" s="195"/>
      <c r="K191" s="195"/>
      <c r="L191" s="195"/>
      <c r="M191" s="195"/>
      <c r="N191" s="195"/>
      <c r="O191" s="195"/>
      <c r="P191" s="195"/>
      <c r="Q191" s="195"/>
      <c r="R191" s="195"/>
      <c r="S191" s="195"/>
      <c r="T191" s="195"/>
      <c r="U191" s="196"/>
    </row>
    <row r="192" spans="1:24" ht="15.75" thickBot="1" x14ac:dyDescent="0.3">
      <c r="E192" s="197"/>
      <c r="F192" s="198"/>
      <c r="G192" s="198"/>
      <c r="H192" s="198"/>
      <c r="I192" s="198"/>
      <c r="J192" s="198"/>
      <c r="K192" s="198"/>
      <c r="L192" s="198"/>
      <c r="M192" s="198"/>
      <c r="N192" s="198"/>
      <c r="O192" s="198"/>
      <c r="P192" s="198"/>
      <c r="Q192" s="198"/>
      <c r="R192" s="198"/>
      <c r="S192" s="198"/>
      <c r="T192" s="198"/>
      <c r="U192" s="199"/>
    </row>
    <row r="194" spans="1:24" x14ac:dyDescent="0.25">
      <c r="C194" s="105" t="s">
        <v>299</v>
      </c>
      <c r="D194" s="6"/>
      <c r="E194" s="6"/>
      <c r="F194" s="6"/>
      <c r="G194" s="6"/>
      <c r="H194" s="6"/>
      <c r="I194" s="6"/>
      <c r="J194" s="6"/>
      <c r="K194" s="6"/>
      <c r="L194" s="6"/>
      <c r="M194" s="6"/>
      <c r="N194" s="6"/>
      <c r="O194" s="6"/>
      <c r="P194" s="6"/>
      <c r="Q194" s="6"/>
      <c r="R194" s="6"/>
      <c r="S194" s="6"/>
      <c r="T194" s="6"/>
      <c r="U194" s="6"/>
      <c r="V194" s="6"/>
      <c r="W194" s="6"/>
      <c r="X194" s="15"/>
    </row>
    <row r="195" spans="1:24" s="135" customFormat="1" x14ac:dyDescent="0.25">
      <c r="A195" s="136"/>
      <c r="B195" s="136"/>
      <c r="C195" s="30" t="s">
        <v>288</v>
      </c>
    </row>
    <row r="196" spans="1:24" s="135" customFormat="1" x14ac:dyDescent="0.25">
      <c r="A196" s="136"/>
      <c r="B196" s="136"/>
    </row>
    <row r="197" spans="1:24" s="135" customFormat="1" x14ac:dyDescent="0.25">
      <c r="A197" s="136"/>
      <c r="B197" s="136"/>
    </row>
    <row r="198" spans="1:24" s="135" customFormat="1" x14ac:dyDescent="0.25">
      <c r="A198" s="136"/>
      <c r="B198" s="136"/>
    </row>
    <row r="199" spans="1:24" s="135" customFormat="1" x14ac:dyDescent="0.25">
      <c r="A199" s="136"/>
      <c r="B199" s="136"/>
    </row>
    <row r="200" spans="1:24" s="135" customFormat="1" x14ac:dyDescent="0.25">
      <c r="A200" s="136"/>
      <c r="B200" s="136"/>
    </row>
    <row r="201" spans="1:24" s="135" customFormat="1" x14ac:dyDescent="0.25">
      <c r="A201" s="136"/>
      <c r="B201" s="136"/>
    </row>
    <row r="202" spans="1:24" s="135" customFormat="1" ht="15.75" thickBot="1" x14ac:dyDescent="0.3">
      <c r="A202" s="136"/>
      <c r="B202" s="136"/>
    </row>
    <row r="203" spans="1:24" x14ac:dyDescent="0.25">
      <c r="E203" s="194"/>
      <c r="F203" s="195"/>
      <c r="G203" s="195"/>
      <c r="H203" s="195"/>
      <c r="I203" s="195"/>
      <c r="J203" s="195"/>
      <c r="K203" s="195"/>
      <c r="L203" s="195"/>
      <c r="M203" s="195"/>
      <c r="N203" s="195"/>
      <c r="O203" s="195"/>
      <c r="P203" s="195"/>
      <c r="Q203" s="195"/>
      <c r="R203" s="195"/>
      <c r="S203" s="195"/>
      <c r="T203" s="195"/>
      <c r="U203" s="196"/>
    </row>
    <row r="204" spans="1:24" ht="15.75" thickBot="1" x14ac:dyDescent="0.3">
      <c r="E204" s="197"/>
      <c r="F204" s="198"/>
      <c r="G204" s="198"/>
      <c r="H204" s="198"/>
      <c r="I204" s="198"/>
      <c r="J204" s="198"/>
      <c r="K204" s="198"/>
      <c r="L204" s="198"/>
      <c r="M204" s="198"/>
      <c r="N204" s="198"/>
      <c r="O204" s="198"/>
      <c r="P204" s="198"/>
      <c r="Q204" s="198"/>
      <c r="R204" s="198"/>
      <c r="S204" s="198"/>
      <c r="T204" s="198"/>
      <c r="U204" s="199"/>
    </row>
    <row r="206" spans="1:24" x14ac:dyDescent="0.25">
      <c r="C206" s="105" t="s">
        <v>300</v>
      </c>
      <c r="D206" s="6"/>
      <c r="E206" s="6"/>
      <c r="F206" s="6"/>
      <c r="G206" s="6"/>
      <c r="H206" s="6"/>
      <c r="I206" s="6"/>
      <c r="J206" s="6"/>
      <c r="K206" s="6"/>
      <c r="L206" s="6"/>
      <c r="M206" s="6"/>
      <c r="N206" s="6"/>
      <c r="O206" s="6"/>
      <c r="P206" s="6"/>
      <c r="Q206" s="6"/>
      <c r="R206" s="6"/>
      <c r="S206" s="6"/>
      <c r="T206" s="6"/>
      <c r="U206" s="6"/>
      <c r="V206" s="6"/>
      <c r="W206" s="6"/>
      <c r="X206" s="15"/>
    </row>
    <row r="207" spans="1:24" x14ac:dyDescent="0.25">
      <c r="C207" s="30" t="s">
        <v>288</v>
      </c>
      <c r="E207" s="218"/>
      <c r="F207" s="218"/>
      <c r="G207" s="218"/>
      <c r="H207" s="218"/>
      <c r="I207" s="218"/>
      <c r="J207" s="218"/>
      <c r="K207" s="218"/>
      <c r="L207" s="218"/>
      <c r="M207" s="218"/>
      <c r="N207" s="218"/>
      <c r="O207" s="218"/>
      <c r="P207" s="218"/>
      <c r="Q207" s="218"/>
      <c r="R207" s="218"/>
      <c r="S207" s="218"/>
    </row>
    <row r="209" spans="1:32" x14ac:dyDescent="0.25">
      <c r="C209" s="105" t="s">
        <v>301</v>
      </c>
      <c r="D209" s="6"/>
      <c r="E209" s="6"/>
      <c r="F209" s="6"/>
      <c r="G209" s="6"/>
      <c r="H209" s="6"/>
      <c r="I209" s="6"/>
      <c r="J209" s="6"/>
      <c r="K209" s="6"/>
      <c r="L209" s="6"/>
      <c r="M209" s="6"/>
      <c r="N209" s="6"/>
      <c r="O209" s="6"/>
      <c r="P209" s="6"/>
      <c r="Q209" s="6"/>
      <c r="R209" s="6"/>
      <c r="S209" s="6"/>
      <c r="T209" s="6"/>
      <c r="U209" s="6"/>
      <c r="V209" s="6"/>
      <c r="W209" s="6"/>
      <c r="X209" s="15"/>
    </row>
    <row r="210" spans="1:32" s="135" customFormat="1" x14ac:dyDescent="0.25">
      <c r="A210" s="136"/>
      <c r="B210" s="136"/>
      <c r="C210" s="30" t="s">
        <v>288</v>
      </c>
      <c r="J210" s="218"/>
      <c r="K210" s="218"/>
      <c r="L210" s="218"/>
      <c r="M210" s="218"/>
      <c r="N210" s="218"/>
      <c r="O210" s="218"/>
      <c r="P210" s="218"/>
      <c r="Q210" s="218"/>
      <c r="R210" s="218"/>
      <c r="S210" s="218"/>
    </row>
    <row r="211" spans="1:32" s="135" customFormat="1" x14ac:dyDescent="0.25">
      <c r="A211" s="136"/>
      <c r="B211" s="136"/>
      <c r="J211" s="218"/>
      <c r="K211" s="218"/>
      <c r="L211" s="218"/>
      <c r="M211" s="218"/>
      <c r="N211" s="218"/>
      <c r="O211" s="218"/>
      <c r="P211" s="218"/>
      <c r="Q211" s="218"/>
      <c r="R211" s="218"/>
      <c r="S211" s="218"/>
    </row>
    <row r="212" spans="1:32" s="135" customFormat="1" x14ac:dyDescent="0.25">
      <c r="A212" s="136"/>
      <c r="B212" s="136"/>
    </row>
    <row r="213" spans="1:32" s="135" customFormat="1" x14ac:dyDescent="0.25">
      <c r="A213" s="136"/>
      <c r="B213" s="136"/>
    </row>
    <row r="214" spans="1:32" s="135" customFormat="1" x14ac:dyDescent="0.25">
      <c r="A214" s="136"/>
      <c r="B214" s="136"/>
    </row>
    <row r="215" spans="1:32" s="135" customFormat="1" x14ac:dyDescent="0.25">
      <c r="A215" s="136"/>
      <c r="B215" s="136"/>
      <c r="J215" s="218"/>
      <c r="K215" s="218"/>
      <c r="L215" s="218"/>
      <c r="M215" s="218"/>
      <c r="N215" s="218"/>
      <c r="O215" s="218"/>
      <c r="P215" s="218"/>
      <c r="Q215" s="218"/>
      <c r="R215" s="218"/>
      <c r="S215" s="218"/>
    </row>
    <row r="216" spans="1:32" s="135" customFormat="1" x14ac:dyDescent="0.25">
      <c r="A216" s="136"/>
      <c r="B216" s="136"/>
    </row>
    <row r="222" spans="1:32" x14ac:dyDescent="0.25">
      <c r="A222" s="112"/>
      <c r="B222" s="112"/>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row>
  </sheetData>
  <sheetProtection sheet="1" objects="1" scenarios="1"/>
  <mergeCells count="237">
    <mergeCell ref="J210:S210"/>
    <mergeCell ref="J211:S211"/>
    <mergeCell ref="J215:S215"/>
    <mergeCell ref="E177:G177"/>
    <mergeCell ref="E191:U192"/>
    <mergeCell ref="E203:U204"/>
    <mergeCell ref="E207:S207"/>
    <mergeCell ref="C121:S122"/>
    <mergeCell ref="C127:S128"/>
    <mergeCell ref="R124:T124"/>
    <mergeCell ref="U124:W124"/>
    <mergeCell ref="U152:W152"/>
    <mergeCell ref="E171:G171"/>
    <mergeCell ref="E174:G174"/>
    <mergeCell ref="C159:S160"/>
    <mergeCell ref="X124:Z124"/>
    <mergeCell ref="AA124:AC124"/>
    <mergeCell ref="AD124:AF124"/>
    <mergeCell ref="C140:P140"/>
    <mergeCell ref="R101:T101"/>
    <mergeCell ref="U101:W101"/>
    <mergeCell ref="X101:Z101"/>
    <mergeCell ref="AA101:AC101"/>
    <mergeCell ref="AD101:AF101"/>
    <mergeCell ref="C103:P103"/>
    <mergeCell ref="C106:S107"/>
    <mergeCell ref="R103:T103"/>
    <mergeCell ref="U103:W103"/>
    <mergeCell ref="X103:Z103"/>
    <mergeCell ref="AA103:AC103"/>
    <mergeCell ref="AD103:AF103"/>
    <mergeCell ref="U130:W130"/>
    <mergeCell ref="X130:Z130"/>
    <mergeCell ref="AA130:AC130"/>
    <mergeCell ref="AD130:AF130"/>
    <mergeCell ref="R98:T98"/>
    <mergeCell ref="U98:W98"/>
    <mergeCell ref="X98:Z98"/>
    <mergeCell ref="AA98:AC98"/>
    <mergeCell ref="AD98:AF98"/>
    <mergeCell ref="R99:T99"/>
    <mergeCell ref="U99:W99"/>
    <mergeCell ref="X99:Z99"/>
    <mergeCell ref="AA99:AC99"/>
    <mergeCell ref="AD99:AF99"/>
    <mergeCell ref="R96:T96"/>
    <mergeCell ref="U96:W96"/>
    <mergeCell ref="X96:Z96"/>
    <mergeCell ref="AA96:AC96"/>
    <mergeCell ref="AD96:AF96"/>
    <mergeCell ref="R97:T97"/>
    <mergeCell ref="U97:W97"/>
    <mergeCell ref="X97:Z97"/>
    <mergeCell ref="AA97:AC97"/>
    <mergeCell ref="AD97:AF97"/>
    <mergeCell ref="R94:T94"/>
    <mergeCell ref="U94:W94"/>
    <mergeCell ref="X94:Z94"/>
    <mergeCell ref="AA94:AC94"/>
    <mergeCell ref="AD94:AF94"/>
    <mergeCell ref="R95:T95"/>
    <mergeCell ref="U95:W95"/>
    <mergeCell ref="X95:Z95"/>
    <mergeCell ref="AA95:AC95"/>
    <mergeCell ref="AD95:AF95"/>
    <mergeCell ref="C19:P19"/>
    <mergeCell ref="R70:T70"/>
    <mergeCell ref="U70:W70"/>
    <mergeCell ref="X70:Z70"/>
    <mergeCell ref="AA70:AC70"/>
    <mergeCell ref="AD70:AF70"/>
    <mergeCell ref="C86:S87"/>
    <mergeCell ref="R90:T90"/>
    <mergeCell ref="U90:W90"/>
    <mergeCell ref="X90:Z90"/>
    <mergeCell ref="AA90:AC90"/>
    <mergeCell ref="AD90:AF90"/>
    <mergeCell ref="U45:W45"/>
    <mergeCell ref="X45:Z45"/>
    <mergeCell ref="AA45:AC45"/>
    <mergeCell ref="AD45:AF45"/>
    <mergeCell ref="R50:T50"/>
    <mergeCell ref="U50:W50"/>
    <mergeCell ref="X50:Z50"/>
    <mergeCell ref="AA50:AC50"/>
    <mergeCell ref="AD50:AF50"/>
    <mergeCell ref="AA40:AC40"/>
    <mergeCell ref="AD40:AF40"/>
    <mergeCell ref="R42:T42"/>
    <mergeCell ref="E13:J13"/>
    <mergeCell ref="U140:W140"/>
    <mergeCell ref="X140:Z140"/>
    <mergeCell ref="AA140:AC140"/>
    <mergeCell ref="AD140:AF140"/>
    <mergeCell ref="R147:T147"/>
    <mergeCell ref="U147:W147"/>
    <mergeCell ref="X147:Z147"/>
    <mergeCell ref="AA147:AC147"/>
    <mergeCell ref="AD147:AF147"/>
    <mergeCell ref="U133:W133"/>
    <mergeCell ref="X133:Z133"/>
    <mergeCell ref="AA133:AC133"/>
    <mergeCell ref="AD133:AF133"/>
    <mergeCell ref="R65:T65"/>
    <mergeCell ref="U65:W65"/>
    <mergeCell ref="X65:Z65"/>
    <mergeCell ref="AA65:AC65"/>
    <mergeCell ref="AD65:AF65"/>
    <mergeCell ref="R72:T72"/>
    <mergeCell ref="U72:W72"/>
    <mergeCell ref="X72:Z72"/>
    <mergeCell ref="AA72:AC72"/>
    <mergeCell ref="AD72:AF72"/>
    <mergeCell ref="X152:Z152"/>
    <mergeCell ref="AA152:AC152"/>
    <mergeCell ref="AD152:AF152"/>
    <mergeCell ref="R157:T157"/>
    <mergeCell ref="U157:W157"/>
    <mergeCell ref="X157:Z157"/>
    <mergeCell ref="AA157:AC157"/>
    <mergeCell ref="AD157:AF157"/>
    <mergeCell ref="R133:T133"/>
    <mergeCell ref="R91:T91"/>
    <mergeCell ref="U91:W91"/>
    <mergeCell ref="X91:Z91"/>
    <mergeCell ref="AA91:AC91"/>
    <mergeCell ref="AD91:AF91"/>
    <mergeCell ref="U55:W55"/>
    <mergeCell ref="X55:Z55"/>
    <mergeCell ref="AA55:AC55"/>
    <mergeCell ref="AD55:AF55"/>
    <mergeCell ref="R60:T60"/>
    <mergeCell ref="U60:W60"/>
    <mergeCell ref="X60:Z60"/>
    <mergeCell ref="AA60:AC60"/>
    <mergeCell ref="AD60:AF60"/>
    <mergeCell ref="R92:T92"/>
    <mergeCell ref="U92:W92"/>
    <mergeCell ref="X92:Z92"/>
    <mergeCell ref="AA92:AC92"/>
    <mergeCell ref="AD92:AF92"/>
    <mergeCell ref="R93:T93"/>
    <mergeCell ref="U93:W93"/>
    <mergeCell ref="X93:Z93"/>
    <mergeCell ref="AA93:AC93"/>
    <mergeCell ref="AD93:AF93"/>
    <mergeCell ref="AA34:AC34"/>
    <mergeCell ref="U42:W42"/>
    <mergeCell ref="X42:Z42"/>
    <mergeCell ref="AA42:AC42"/>
    <mergeCell ref="AD42:AF42"/>
    <mergeCell ref="AA37:AC37"/>
    <mergeCell ref="AD37:AF37"/>
    <mergeCell ref="X38:Z38"/>
    <mergeCell ref="AA38:AC38"/>
    <mergeCell ref="AD38:AF38"/>
    <mergeCell ref="X39:Z39"/>
    <mergeCell ref="AA39:AC39"/>
    <mergeCell ref="AD39:AF39"/>
    <mergeCell ref="R24:T24"/>
    <mergeCell ref="U24:W24"/>
    <mergeCell ref="X24:Z24"/>
    <mergeCell ref="AA24:AC24"/>
    <mergeCell ref="AD24:AF24"/>
    <mergeCell ref="AA11:AC11"/>
    <mergeCell ref="AD11:AF11"/>
    <mergeCell ref="U12:W12"/>
    <mergeCell ref="X12:Z12"/>
    <mergeCell ref="AA12:AC12"/>
    <mergeCell ref="AD12:AF12"/>
    <mergeCell ref="U11:W11"/>
    <mergeCell ref="X11:Z11"/>
    <mergeCell ref="R19:T19"/>
    <mergeCell ref="U19:W19"/>
    <mergeCell ref="X19:Z19"/>
    <mergeCell ref="AA19:AC19"/>
    <mergeCell ref="X31:Z31"/>
    <mergeCell ref="X34:Z34"/>
    <mergeCell ref="X37:Z37"/>
    <mergeCell ref="X40:Z40"/>
    <mergeCell ref="U31:W31"/>
    <mergeCell ref="U32:W32"/>
    <mergeCell ref="U33:W33"/>
    <mergeCell ref="U34:W34"/>
    <mergeCell ref="AD19:AF19"/>
    <mergeCell ref="AD34:AF34"/>
    <mergeCell ref="X35:Z35"/>
    <mergeCell ref="AA35:AC35"/>
    <mergeCell ref="AD35:AF35"/>
    <mergeCell ref="X36:Z36"/>
    <mergeCell ref="AA36:AC36"/>
    <mergeCell ref="AD36:AF36"/>
    <mergeCell ref="AA31:AC31"/>
    <mergeCell ref="AD31:AF31"/>
    <mergeCell ref="X32:Z32"/>
    <mergeCell ref="AA32:AC32"/>
    <mergeCell ref="AD32:AF32"/>
    <mergeCell ref="X33:Z33"/>
    <mergeCell ref="AA33:AC33"/>
    <mergeCell ref="AD33:AF33"/>
    <mergeCell ref="R39:T39"/>
    <mergeCell ref="R40:T40"/>
    <mergeCell ref="C62:S63"/>
    <mergeCell ref="R32:T32"/>
    <mergeCell ref="R33:T33"/>
    <mergeCell ref="R34:T34"/>
    <mergeCell ref="R35:T35"/>
    <mergeCell ref="U35:W35"/>
    <mergeCell ref="U36:W36"/>
    <mergeCell ref="U37:W37"/>
    <mergeCell ref="U38:W38"/>
    <mergeCell ref="U39:W39"/>
    <mergeCell ref="U40:W40"/>
    <mergeCell ref="D4:Q8"/>
    <mergeCell ref="R12:T12"/>
    <mergeCell ref="R11:T11"/>
    <mergeCell ref="C142:S143"/>
    <mergeCell ref="C149:S150"/>
    <mergeCell ref="C154:S155"/>
    <mergeCell ref="R140:T140"/>
    <mergeCell ref="R152:T152"/>
    <mergeCell ref="R45:T45"/>
    <mergeCell ref="R55:T55"/>
    <mergeCell ref="R29:T29"/>
    <mergeCell ref="R31:T31"/>
    <mergeCell ref="C67:S68"/>
    <mergeCell ref="C74:S75"/>
    <mergeCell ref="C135:S136"/>
    <mergeCell ref="R130:T130"/>
    <mergeCell ref="C21:S22"/>
    <mergeCell ref="C26:S27"/>
    <mergeCell ref="C47:S48"/>
    <mergeCell ref="C52:S53"/>
    <mergeCell ref="C57:S58"/>
    <mergeCell ref="R36:T36"/>
    <mergeCell ref="R37:T37"/>
    <mergeCell ref="R38:T38"/>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3</xdr:col>
                    <xdr:colOff>66675</xdr:colOff>
                    <xdr:row>13</xdr:row>
                    <xdr:rowOff>180975</xdr:rowOff>
                  </from>
                  <to>
                    <xdr:col>14</xdr:col>
                    <xdr:colOff>304800</xdr:colOff>
                    <xdr:row>15</xdr:row>
                    <xdr:rowOff>28575</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3</xdr:col>
                    <xdr:colOff>66675</xdr:colOff>
                    <xdr:row>14</xdr:row>
                    <xdr:rowOff>180975</xdr:rowOff>
                  </from>
                  <to>
                    <xdr:col>15</xdr:col>
                    <xdr:colOff>361950</xdr:colOff>
                    <xdr:row>16</xdr:row>
                    <xdr:rowOff>47625</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3</xdr:col>
                    <xdr:colOff>66675</xdr:colOff>
                    <xdr:row>15</xdr:row>
                    <xdr:rowOff>180975</xdr:rowOff>
                  </from>
                  <to>
                    <xdr:col>6</xdr:col>
                    <xdr:colOff>19050</xdr:colOff>
                    <xdr:row>17</xdr:row>
                    <xdr:rowOff>57150</xdr:rowOff>
                  </to>
                </anchor>
              </controlPr>
            </control>
          </mc:Choice>
        </mc:AlternateContent>
        <mc:AlternateContent xmlns:mc="http://schemas.openxmlformats.org/markup-compatibility/2006">
          <mc:Choice Requires="x14">
            <control shapeId="4122" r:id="rId7" name="Check Box 26">
              <controlPr defaultSize="0" autoFill="0" autoLine="0" autoPict="0">
                <anchor moveWithCells="1">
                  <from>
                    <xdr:col>2</xdr:col>
                    <xdr:colOff>28575</xdr:colOff>
                    <xdr:row>77</xdr:row>
                    <xdr:rowOff>133350</xdr:rowOff>
                  </from>
                  <to>
                    <xdr:col>14</xdr:col>
                    <xdr:colOff>561975</xdr:colOff>
                    <xdr:row>78</xdr:row>
                    <xdr:rowOff>171450</xdr:rowOff>
                  </to>
                </anchor>
              </controlPr>
            </control>
          </mc:Choice>
        </mc:AlternateContent>
        <mc:AlternateContent xmlns:mc="http://schemas.openxmlformats.org/markup-compatibility/2006">
          <mc:Choice Requires="x14">
            <control shapeId="4123" r:id="rId8" name="Check Box 27">
              <controlPr defaultSize="0" autoFill="0" autoLine="0" autoPict="0">
                <anchor moveWithCells="1">
                  <from>
                    <xdr:col>2</xdr:col>
                    <xdr:colOff>28575</xdr:colOff>
                    <xdr:row>78</xdr:row>
                    <xdr:rowOff>133350</xdr:rowOff>
                  </from>
                  <to>
                    <xdr:col>14</xdr:col>
                    <xdr:colOff>561975</xdr:colOff>
                    <xdr:row>80</xdr:row>
                    <xdr:rowOff>0</xdr:rowOff>
                  </to>
                </anchor>
              </controlPr>
            </control>
          </mc:Choice>
        </mc:AlternateContent>
        <mc:AlternateContent xmlns:mc="http://schemas.openxmlformats.org/markup-compatibility/2006">
          <mc:Choice Requires="x14">
            <control shapeId="4124" r:id="rId9" name="Check Box 28">
              <controlPr defaultSize="0" autoFill="0" autoLine="0" autoPict="0">
                <anchor moveWithCells="1">
                  <from>
                    <xdr:col>2</xdr:col>
                    <xdr:colOff>28575</xdr:colOff>
                    <xdr:row>79</xdr:row>
                    <xdr:rowOff>133350</xdr:rowOff>
                  </from>
                  <to>
                    <xdr:col>14</xdr:col>
                    <xdr:colOff>581025</xdr:colOff>
                    <xdr:row>80</xdr:row>
                    <xdr:rowOff>171450</xdr:rowOff>
                  </to>
                </anchor>
              </controlPr>
            </control>
          </mc:Choice>
        </mc:AlternateContent>
        <mc:AlternateContent xmlns:mc="http://schemas.openxmlformats.org/markup-compatibility/2006">
          <mc:Choice Requires="x14">
            <control shapeId="4125" r:id="rId10" name="Check Box 29">
              <controlPr defaultSize="0" autoFill="0" autoLine="0" autoPict="0">
                <anchor moveWithCells="1">
                  <from>
                    <xdr:col>2</xdr:col>
                    <xdr:colOff>28575</xdr:colOff>
                    <xdr:row>80</xdr:row>
                    <xdr:rowOff>133350</xdr:rowOff>
                  </from>
                  <to>
                    <xdr:col>15</xdr:col>
                    <xdr:colOff>581025</xdr:colOff>
                    <xdr:row>82</xdr:row>
                    <xdr:rowOff>0</xdr:rowOff>
                  </to>
                </anchor>
              </controlPr>
            </control>
          </mc:Choice>
        </mc:AlternateContent>
        <mc:AlternateContent xmlns:mc="http://schemas.openxmlformats.org/markup-compatibility/2006">
          <mc:Choice Requires="x14">
            <control shapeId="4127" r:id="rId11" name="Check Box 31">
              <controlPr defaultSize="0" autoFill="0" autoLine="0" autoPict="0">
                <anchor moveWithCells="1">
                  <from>
                    <xdr:col>2</xdr:col>
                    <xdr:colOff>28575</xdr:colOff>
                    <xdr:row>81</xdr:row>
                    <xdr:rowOff>133350</xdr:rowOff>
                  </from>
                  <to>
                    <xdr:col>14</xdr:col>
                    <xdr:colOff>561975</xdr:colOff>
                    <xdr:row>83</xdr:row>
                    <xdr:rowOff>19050</xdr:rowOff>
                  </to>
                </anchor>
              </controlPr>
            </control>
          </mc:Choice>
        </mc:AlternateContent>
        <mc:AlternateContent xmlns:mc="http://schemas.openxmlformats.org/markup-compatibility/2006">
          <mc:Choice Requires="x14">
            <control shapeId="4129" r:id="rId12" name="Check Box 33">
              <controlPr defaultSize="0" autoFill="0" autoLine="0" autoPict="0">
                <anchor moveWithCells="1">
                  <from>
                    <xdr:col>2</xdr:col>
                    <xdr:colOff>28575</xdr:colOff>
                    <xdr:row>82</xdr:row>
                    <xdr:rowOff>133350</xdr:rowOff>
                  </from>
                  <to>
                    <xdr:col>14</xdr:col>
                    <xdr:colOff>571500</xdr:colOff>
                    <xdr:row>83</xdr:row>
                    <xdr:rowOff>171450</xdr:rowOff>
                  </to>
                </anchor>
              </controlPr>
            </control>
          </mc:Choice>
        </mc:AlternateContent>
        <mc:AlternateContent xmlns:mc="http://schemas.openxmlformats.org/markup-compatibility/2006">
          <mc:Choice Requires="x14">
            <control shapeId="4148" r:id="rId13" name="Check Box 52">
              <controlPr defaultSize="0" autoFill="0" autoLine="0" autoPict="0">
                <anchor moveWithCells="1">
                  <from>
                    <xdr:col>2</xdr:col>
                    <xdr:colOff>66675</xdr:colOff>
                    <xdr:row>108</xdr:row>
                    <xdr:rowOff>209550</xdr:rowOff>
                  </from>
                  <to>
                    <xdr:col>3</xdr:col>
                    <xdr:colOff>323850</xdr:colOff>
                    <xdr:row>110</xdr:row>
                    <xdr:rowOff>9525</xdr:rowOff>
                  </to>
                </anchor>
              </controlPr>
            </control>
          </mc:Choice>
        </mc:AlternateContent>
        <mc:AlternateContent xmlns:mc="http://schemas.openxmlformats.org/markup-compatibility/2006">
          <mc:Choice Requires="x14">
            <control shapeId="4149" r:id="rId14" name="Check Box 53">
              <controlPr defaultSize="0" autoFill="0" autoLine="0" autoPict="0">
                <anchor moveWithCells="1">
                  <from>
                    <xdr:col>2</xdr:col>
                    <xdr:colOff>66675</xdr:colOff>
                    <xdr:row>110</xdr:row>
                    <xdr:rowOff>0</xdr:rowOff>
                  </from>
                  <to>
                    <xdr:col>6</xdr:col>
                    <xdr:colOff>123825</xdr:colOff>
                    <xdr:row>111</xdr:row>
                    <xdr:rowOff>9525</xdr:rowOff>
                  </to>
                </anchor>
              </controlPr>
            </control>
          </mc:Choice>
        </mc:AlternateContent>
        <mc:AlternateContent xmlns:mc="http://schemas.openxmlformats.org/markup-compatibility/2006">
          <mc:Choice Requires="x14">
            <control shapeId="4150" r:id="rId15" name="Check Box 54">
              <controlPr defaultSize="0" autoFill="0" autoLine="0" autoPict="0">
                <anchor moveWithCells="1">
                  <from>
                    <xdr:col>2</xdr:col>
                    <xdr:colOff>66675</xdr:colOff>
                    <xdr:row>111</xdr:row>
                    <xdr:rowOff>0</xdr:rowOff>
                  </from>
                  <to>
                    <xdr:col>7</xdr:col>
                    <xdr:colOff>590550</xdr:colOff>
                    <xdr:row>112</xdr:row>
                    <xdr:rowOff>38100</xdr:rowOff>
                  </to>
                </anchor>
              </controlPr>
            </control>
          </mc:Choice>
        </mc:AlternateContent>
        <mc:AlternateContent xmlns:mc="http://schemas.openxmlformats.org/markup-compatibility/2006">
          <mc:Choice Requires="x14">
            <control shapeId="4151" r:id="rId16" name="Check Box 55">
              <controlPr defaultSize="0" autoFill="0" autoLine="0" autoPict="0">
                <anchor moveWithCells="1">
                  <from>
                    <xdr:col>2</xdr:col>
                    <xdr:colOff>66675</xdr:colOff>
                    <xdr:row>112</xdr:row>
                    <xdr:rowOff>0</xdr:rowOff>
                  </from>
                  <to>
                    <xdr:col>6</xdr:col>
                    <xdr:colOff>476250</xdr:colOff>
                    <xdr:row>113</xdr:row>
                    <xdr:rowOff>19050</xdr:rowOff>
                  </to>
                </anchor>
              </controlPr>
            </control>
          </mc:Choice>
        </mc:AlternateContent>
        <mc:AlternateContent xmlns:mc="http://schemas.openxmlformats.org/markup-compatibility/2006">
          <mc:Choice Requires="x14">
            <control shapeId="4152" r:id="rId17" name="Check Box 56">
              <controlPr defaultSize="0" autoFill="0" autoLine="0" autoPict="0">
                <anchor moveWithCells="1">
                  <from>
                    <xdr:col>2</xdr:col>
                    <xdr:colOff>66675</xdr:colOff>
                    <xdr:row>113</xdr:row>
                    <xdr:rowOff>0</xdr:rowOff>
                  </from>
                  <to>
                    <xdr:col>8</xdr:col>
                    <xdr:colOff>466725</xdr:colOff>
                    <xdr:row>114</xdr:row>
                    <xdr:rowOff>28575</xdr:rowOff>
                  </to>
                </anchor>
              </controlPr>
            </control>
          </mc:Choice>
        </mc:AlternateContent>
        <mc:AlternateContent xmlns:mc="http://schemas.openxmlformats.org/markup-compatibility/2006">
          <mc:Choice Requires="x14">
            <control shapeId="4153" r:id="rId18" name="Check Box 57">
              <controlPr defaultSize="0" autoFill="0" autoLine="0" autoPict="0">
                <anchor moveWithCells="1">
                  <from>
                    <xdr:col>2</xdr:col>
                    <xdr:colOff>66675</xdr:colOff>
                    <xdr:row>114</xdr:row>
                    <xdr:rowOff>0</xdr:rowOff>
                  </from>
                  <to>
                    <xdr:col>6</xdr:col>
                    <xdr:colOff>561975</xdr:colOff>
                    <xdr:row>115</xdr:row>
                    <xdr:rowOff>38100</xdr:rowOff>
                  </to>
                </anchor>
              </controlPr>
            </control>
          </mc:Choice>
        </mc:AlternateContent>
        <mc:AlternateContent xmlns:mc="http://schemas.openxmlformats.org/markup-compatibility/2006">
          <mc:Choice Requires="x14">
            <control shapeId="4154" r:id="rId19" name="Check Box 58">
              <controlPr defaultSize="0" autoFill="0" autoLine="0" autoPict="0">
                <anchor moveWithCells="1">
                  <from>
                    <xdr:col>2</xdr:col>
                    <xdr:colOff>66675</xdr:colOff>
                    <xdr:row>115</xdr:row>
                    <xdr:rowOff>0</xdr:rowOff>
                  </from>
                  <to>
                    <xdr:col>6</xdr:col>
                    <xdr:colOff>476250</xdr:colOff>
                    <xdr:row>116</xdr:row>
                    <xdr:rowOff>19050</xdr:rowOff>
                  </to>
                </anchor>
              </controlPr>
            </control>
          </mc:Choice>
        </mc:AlternateContent>
        <mc:AlternateContent xmlns:mc="http://schemas.openxmlformats.org/markup-compatibility/2006">
          <mc:Choice Requires="x14">
            <control shapeId="4155" r:id="rId20" name="Check Box 59">
              <controlPr defaultSize="0" autoFill="0" autoLine="0" autoPict="0">
                <anchor moveWithCells="1">
                  <from>
                    <xdr:col>2</xdr:col>
                    <xdr:colOff>66675</xdr:colOff>
                    <xdr:row>116</xdr:row>
                    <xdr:rowOff>0</xdr:rowOff>
                  </from>
                  <to>
                    <xdr:col>7</xdr:col>
                    <xdr:colOff>228600</xdr:colOff>
                    <xdr:row>117</xdr:row>
                    <xdr:rowOff>38100</xdr:rowOff>
                  </to>
                </anchor>
              </controlPr>
            </control>
          </mc:Choice>
        </mc:AlternateContent>
        <mc:AlternateContent xmlns:mc="http://schemas.openxmlformats.org/markup-compatibility/2006">
          <mc:Choice Requires="x14">
            <control shapeId="4156" r:id="rId21" name="Check Box 60">
              <controlPr defaultSize="0" autoFill="0" autoLine="0" autoPict="0">
                <anchor moveWithCells="1">
                  <from>
                    <xdr:col>2</xdr:col>
                    <xdr:colOff>66675</xdr:colOff>
                    <xdr:row>117</xdr:row>
                    <xdr:rowOff>0</xdr:rowOff>
                  </from>
                  <to>
                    <xdr:col>6</xdr:col>
                    <xdr:colOff>323850</xdr:colOff>
                    <xdr:row>118</xdr:row>
                    <xdr:rowOff>38100</xdr:rowOff>
                  </to>
                </anchor>
              </controlPr>
            </control>
          </mc:Choice>
        </mc:AlternateContent>
        <mc:AlternateContent xmlns:mc="http://schemas.openxmlformats.org/markup-compatibility/2006">
          <mc:Choice Requires="x14">
            <control shapeId="4157" r:id="rId22" name="Check Box 61">
              <controlPr defaultSize="0" autoFill="0" autoLine="0" autoPict="0">
                <anchor moveWithCells="1">
                  <from>
                    <xdr:col>2</xdr:col>
                    <xdr:colOff>66675</xdr:colOff>
                    <xdr:row>117</xdr:row>
                    <xdr:rowOff>209550</xdr:rowOff>
                  </from>
                  <to>
                    <xdr:col>3</xdr:col>
                    <xdr:colOff>323850</xdr:colOff>
                    <xdr:row>119</xdr:row>
                    <xdr:rowOff>28575</xdr:rowOff>
                  </to>
                </anchor>
              </controlPr>
            </control>
          </mc:Choice>
        </mc:AlternateContent>
        <mc:AlternateContent xmlns:mc="http://schemas.openxmlformats.org/markup-compatibility/2006">
          <mc:Choice Requires="x14">
            <control shapeId="4158" r:id="rId23" name="Check Box 62">
              <controlPr defaultSize="0" autoFill="0" autoLine="0" autoPict="0">
                <anchor moveWithCells="1">
                  <from>
                    <xdr:col>2</xdr:col>
                    <xdr:colOff>66675</xdr:colOff>
                    <xdr:row>119</xdr:row>
                    <xdr:rowOff>0</xdr:rowOff>
                  </from>
                  <to>
                    <xdr:col>4</xdr:col>
                    <xdr:colOff>514350</xdr:colOff>
                    <xdr:row>120</xdr:row>
                    <xdr:rowOff>28575</xdr:rowOff>
                  </to>
                </anchor>
              </controlPr>
            </control>
          </mc:Choice>
        </mc:AlternateContent>
        <mc:AlternateContent xmlns:mc="http://schemas.openxmlformats.org/markup-compatibility/2006">
          <mc:Choice Requires="x14">
            <control shapeId="4162" r:id="rId24" name="Check Box 66">
              <controlPr defaultSize="0" autoFill="0" autoLine="0" autoPict="0">
                <anchor moveWithCells="1">
                  <from>
                    <xdr:col>3</xdr:col>
                    <xdr:colOff>47625</xdr:colOff>
                    <xdr:row>135</xdr:row>
                    <xdr:rowOff>180975</xdr:rowOff>
                  </from>
                  <to>
                    <xdr:col>9</xdr:col>
                    <xdr:colOff>171450</xdr:colOff>
                    <xdr:row>137</xdr:row>
                    <xdr:rowOff>38100</xdr:rowOff>
                  </to>
                </anchor>
              </controlPr>
            </control>
          </mc:Choice>
        </mc:AlternateContent>
        <mc:AlternateContent xmlns:mc="http://schemas.openxmlformats.org/markup-compatibility/2006">
          <mc:Choice Requires="x14">
            <control shapeId="4163" r:id="rId25" name="Check Box 67">
              <controlPr defaultSize="0" autoFill="0" autoLine="0" autoPict="0">
                <anchor moveWithCells="1">
                  <from>
                    <xdr:col>3</xdr:col>
                    <xdr:colOff>47625</xdr:colOff>
                    <xdr:row>137</xdr:row>
                    <xdr:rowOff>0</xdr:rowOff>
                  </from>
                  <to>
                    <xdr:col>13</xdr:col>
                    <xdr:colOff>400050</xdr:colOff>
                    <xdr:row>138</xdr:row>
                    <xdr:rowOff>28575</xdr:rowOff>
                  </to>
                </anchor>
              </controlPr>
            </control>
          </mc:Choice>
        </mc:AlternateContent>
        <mc:AlternateContent xmlns:mc="http://schemas.openxmlformats.org/markup-compatibility/2006">
          <mc:Choice Requires="x14">
            <control shapeId="4166" r:id="rId26" name="Check Box 70">
              <controlPr defaultSize="0" autoFill="0" autoLine="0" autoPict="0">
                <anchor moveWithCells="1">
                  <from>
                    <xdr:col>3</xdr:col>
                    <xdr:colOff>66675</xdr:colOff>
                    <xdr:row>143</xdr:row>
                    <xdr:rowOff>0</xdr:rowOff>
                  </from>
                  <to>
                    <xdr:col>13</xdr:col>
                    <xdr:colOff>552450</xdr:colOff>
                    <xdr:row>144</xdr:row>
                    <xdr:rowOff>38100</xdr:rowOff>
                  </to>
                </anchor>
              </controlPr>
            </control>
          </mc:Choice>
        </mc:AlternateContent>
        <mc:AlternateContent xmlns:mc="http://schemas.openxmlformats.org/markup-compatibility/2006">
          <mc:Choice Requires="x14">
            <control shapeId="4167" r:id="rId27" name="Check Box 71">
              <controlPr defaultSize="0" autoFill="0" autoLine="0" autoPict="0">
                <anchor moveWithCells="1">
                  <from>
                    <xdr:col>3</xdr:col>
                    <xdr:colOff>66675</xdr:colOff>
                    <xdr:row>143</xdr:row>
                    <xdr:rowOff>161925</xdr:rowOff>
                  </from>
                  <to>
                    <xdr:col>14</xdr:col>
                    <xdr:colOff>95250</xdr:colOff>
                    <xdr:row>145</xdr:row>
                    <xdr:rowOff>0</xdr:rowOff>
                  </to>
                </anchor>
              </controlPr>
            </control>
          </mc:Choice>
        </mc:AlternateContent>
        <mc:AlternateContent xmlns:mc="http://schemas.openxmlformats.org/markup-compatibility/2006">
          <mc:Choice Requires="x14">
            <control shapeId="4170" r:id="rId28" name="Check Box 74">
              <controlPr defaultSize="0" autoFill="0" autoLine="0" autoPict="0">
                <anchor moveWithCells="1">
                  <from>
                    <xdr:col>2</xdr:col>
                    <xdr:colOff>19050</xdr:colOff>
                    <xdr:row>164</xdr:row>
                    <xdr:rowOff>171450</xdr:rowOff>
                  </from>
                  <to>
                    <xdr:col>3</xdr:col>
                    <xdr:colOff>285750</xdr:colOff>
                    <xdr:row>166</xdr:row>
                    <xdr:rowOff>19050</xdr:rowOff>
                  </to>
                </anchor>
              </controlPr>
            </control>
          </mc:Choice>
        </mc:AlternateContent>
        <mc:AlternateContent xmlns:mc="http://schemas.openxmlformats.org/markup-compatibility/2006">
          <mc:Choice Requires="x14">
            <control shapeId="4171" r:id="rId29" name="Check Box 75">
              <controlPr defaultSize="0" autoFill="0" autoLine="0" autoPict="0">
                <anchor moveWithCells="1">
                  <from>
                    <xdr:col>2</xdr:col>
                    <xdr:colOff>19050</xdr:colOff>
                    <xdr:row>165</xdr:row>
                    <xdr:rowOff>171450</xdr:rowOff>
                  </from>
                  <to>
                    <xdr:col>3</xdr:col>
                    <xdr:colOff>285750</xdr:colOff>
                    <xdr:row>167</xdr:row>
                    <xdr:rowOff>19050</xdr:rowOff>
                  </to>
                </anchor>
              </controlPr>
            </control>
          </mc:Choice>
        </mc:AlternateContent>
        <mc:AlternateContent xmlns:mc="http://schemas.openxmlformats.org/markup-compatibility/2006">
          <mc:Choice Requires="x14">
            <control shapeId="4172" r:id="rId30" name="Check Box 76">
              <controlPr defaultSize="0" autoFill="0" autoLine="0" autoPict="0">
                <anchor moveWithCells="1">
                  <from>
                    <xdr:col>2</xdr:col>
                    <xdr:colOff>19050</xdr:colOff>
                    <xdr:row>166</xdr:row>
                    <xdr:rowOff>171450</xdr:rowOff>
                  </from>
                  <to>
                    <xdr:col>3</xdr:col>
                    <xdr:colOff>285750</xdr:colOff>
                    <xdr:row>168</xdr:row>
                    <xdr:rowOff>19050</xdr:rowOff>
                  </to>
                </anchor>
              </controlPr>
            </control>
          </mc:Choice>
        </mc:AlternateContent>
        <mc:AlternateContent xmlns:mc="http://schemas.openxmlformats.org/markup-compatibility/2006">
          <mc:Choice Requires="x14">
            <control shapeId="4174" r:id="rId31" name="Check Box 78">
              <controlPr defaultSize="0" autoFill="0" autoLine="0" autoPict="0">
                <anchor moveWithCells="1">
                  <from>
                    <xdr:col>4</xdr:col>
                    <xdr:colOff>57150</xdr:colOff>
                    <xdr:row>178</xdr:row>
                    <xdr:rowOff>171450</xdr:rowOff>
                  </from>
                  <to>
                    <xdr:col>10</xdr:col>
                    <xdr:colOff>571500</xdr:colOff>
                    <xdr:row>180</xdr:row>
                    <xdr:rowOff>19050</xdr:rowOff>
                  </to>
                </anchor>
              </controlPr>
            </control>
          </mc:Choice>
        </mc:AlternateContent>
        <mc:AlternateContent xmlns:mc="http://schemas.openxmlformats.org/markup-compatibility/2006">
          <mc:Choice Requires="x14">
            <control shapeId="4175" r:id="rId32" name="Check Box 79">
              <controlPr defaultSize="0" autoFill="0" autoLine="0" autoPict="0">
                <anchor moveWithCells="1">
                  <from>
                    <xdr:col>4</xdr:col>
                    <xdr:colOff>57150</xdr:colOff>
                    <xdr:row>179</xdr:row>
                    <xdr:rowOff>171450</xdr:rowOff>
                  </from>
                  <to>
                    <xdr:col>10</xdr:col>
                    <xdr:colOff>552450</xdr:colOff>
                    <xdr:row>181</xdr:row>
                    <xdr:rowOff>19050</xdr:rowOff>
                  </to>
                </anchor>
              </controlPr>
            </control>
          </mc:Choice>
        </mc:AlternateContent>
        <mc:AlternateContent xmlns:mc="http://schemas.openxmlformats.org/markup-compatibility/2006">
          <mc:Choice Requires="x14">
            <control shapeId="4176" r:id="rId33" name="Check Box 80">
              <controlPr defaultSize="0" autoFill="0" autoLine="0" autoPict="0">
                <anchor moveWithCells="1">
                  <from>
                    <xdr:col>4</xdr:col>
                    <xdr:colOff>57150</xdr:colOff>
                    <xdr:row>180</xdr:row>
                    <xdr:rowOff>171450</xdr:rowOff>
                  </from>
                  <to>
                    <xdr:col>10</xdr:col>
                    <xdr:colOff>514350</xdr:colOff>
                    <xdr:row>182</xdr:row>
                    <xdr:rowOff>19050</xdr:rowOff>
                  </to>
                </anchor>
              </controlPr>
            </control>
          </mc:Choice>
        </mc:AlternateContent>
        <mc:AlternateContent xmlns:mc="http://schemas.openxmlformats.org/markup-compatibility/2006">
          <mc:Choice Requires="x14">
            <control shapeId="4177" r:id="rId34" name="Check Box 81">
              <controlPr defaultSize="0" autoFill="0" autoLine="0" autoPict="0">
                <anchor moveWithCells="1">
                  <from>
                    <xdr:col>4</xdr:col>
                    <xdr:colOff>57150</xdr:colOff>
                    <xdr:row>181</xdr:row>
                    <xdr:rowOff>171450</xdr:rowOff>
                  </from>
                  <to>
                    <xdr:col>10</xdr:col>
                    <xdr:colOff>533400</xdr:colOff>
                    <xdr:row>183</xdr:row>
                    <xdr:rowOff>38100</xdr:rowOff>
                  </to>
                </anchor>
              </controlPr>
            </control>
          </mc:Choice>
        </mc:AlternateContent>
        <mc:AlternateContent xmlns:mc="http://schemas.openxmlformats.org/markup-compatibility/2006">
          <mc:Choice Requires="x14">
            <control shapeId="4178" r:id="rId35" name="Check Box 82">
              <controlPr defaultSize="0" autoFill="0" autoLine="0" autoPict="0">
                <anchor moveWithCells="1">
                  <from>
                    <xdr:col>4</xdr:col>
                    <xdr:colOff>57150</xdr:colOff>
                    <xdr:row>182</xdr:row>
                    <xdr:rowOff>171450</xdr:rowOff>
                  </from>
                  <to>
                    <xdr:col>10</xdr:col>
                    <xdr:colOff>542925</xdr:colOff>
                    <xdr:row>184</xdr:row>
                    <xdr:rowOff>57150</xdr:rowOff>
                  </to>
                </anchor>
              </controlPr>
            </control>
          </mc:Choice>
        </mc:AlternateContent>
        <mc:AlternateContent xmlns:mc="http://schemas.openxmlformats.org/markup-compatibility/2006">
          <mc:Choice Requires="x14">
            <control shapeId="4179" r:id="rId36" name="Check Box 83">
              <controlPr defaultSize="0" autoFill="0" autoLine="0" autoPict="0">
                <anchor moveWithCells="1">
                  <from>
                    <xdr:col>4</xdr:col>
                    <xdr:colOff>57150</xdr:colOff>
                    <xdr:row>183</xdr:row>
                    <xdr:rowOff>171450</xdr:rowOff>
                  </from>
                  <to>
                    <xdr:col>10</xdr:col>
                    <xdr:colOff>571500</xdr:colOff>
                    <xdr:row>185</xdr:row>
                    <xdr:rowOff>28575</xdr:rowOff>
                  </to>
                </anchor>
              </controlPr>
            </control>
          </mc:Choice>
        </mc:AlternateContent>
        <mc:AlternateContent xmlns:mc="http://schemas.openxmlformats.org/markup-compatibility/2006">
          <mc:Choice Requires="x14">
            <control shapeId="4180" r:id="rId37" name="Check Box 84">
              <controlPr defaultSize="0" autoFill="0" autoLine="0" autoPict="0">
                <anchor moveWithCells="1">
                  <from>
                    <xdr:col>4</xdr:col>
                    <xdr:colOff>57150</xdr:colOff>
                    <xdr:row>184</xdr:row>
                    <xdr:rowOff>171450</xdr:rowOff>
                  </from>
                  <to>
                    <xdr:col>10</xdr:col>
                    <xdr:colOff>561975</xdr:colOff>
                    <xdr:row>186</xdr:row>
                    <xdr:rowOff>57150</xdr:rowOff>
                  </to>
                </anchor>
              </controlPr>
            </control>
          </mc:Choice>
        </mc:AlternateContent>
        <mc:AlternateContent xmlns:mc="http://schemas.openxmlformats.org/markup-compatibility/2006">
          <mc:Choice Requires="x14">
            <control shapeId="4181" r:id="rId38" name="Check Box 85">
              <controlPr defaultSize="0" autoFill="0" autoLine="0" autoPict="0">
                <anchor moveWithCells="1">
                  <from>
                    <xdr:col>4</xdr:col>
                    <xdr:colOff>57150</xdr:colOff>
                    <xdr:row>185</xdr:row>
                    <xdr:rowOff>171450</xdr:rowOff>
                  </from>
                  <to>
                    <xdr:col>10</xdr:col>
                    <xdr:colOff>581025</xdr:colOff>
                    <xdr:row>187</xdr:row>
                    <xdr:rowOff>28575</xdr:rowOff>
                  </to>
                </anchor>
              </controlPr>
            </control>
          </mc:Choice>
        </mc:AlternateContent>
        <mc:AlternateContent xmlns:mc="http://schemas.openxmlformats.org/markup-compatibility/2006">
          <mc:Choice Requires="x14">
            <control shapeId="4182" r:id="rId39" name="Check Box 86">
              <controlPr defaultSize="0" autoFill="0" autoLine="0" autoPict="0">
                <anchor moveWithCells="1">
                  <from>
                    <xdr:col>4</xdr:col>
                    <xdr:colOff>57150</xdr:colOff>
                    <xdr:row>186</xdr:row>
                    <xdr:rowOff>171450</xdr:rowOff>
                  </from>
                  <to>
                    <xdr:col>10</xdr:col>
                    <xdr:colOff>552450</xdr:colOff>
                    <xdr:row>188</xdr:row>
                    <xdr:rowOff>57150</xdr:rowOff>
                  </to>
                </anchor>
              </controlPr>
            </control>
          </mc:Choice>
        </mc:AlternateContent>
        <mc:AlternateContent xmlns:mc="http://schemas.openxmlformats.org/markup-compatibility/2006">
          <mc:Choice Requires="x14">
            <control shapeId="4183" r:id="rId40" name="Check Box 87">
              <controlPr defaultSize="0" autoFill="0" autoLine="0" autoPict="0">
                <anchor moveWithCells="1">
                  <from>
                    <xdr:col>4</xdr:col>
                    <xdr:colOff>57150</xdr:colOff>
                    <xdr:row>187</xdr:row>
                    <xdr:rowOff>171450</xdr:rowOff>
                  </from>
                  <to>
                    <xdr:col>5</xdr:col>
                    <xdr:colOff>314325</xdr:colOff>
                    <xdr:row>189</xdr:row>
                    <xdr:rowOff>19050</xdr:rowOff>
                  </to>
                </anchor>
              </controlPr>
            </control>
          </mc:Choice>
        </mc:AlternateContent>
        <mc:AlternateContent xmlns:mc="http://schemas.openxmlformats.org/markup-compatibility/2006">
          <mc:Choice Requires="x14">
            <control shapeId="4184" r:id="rId41" name="Check Box 88">
              <controlPr defaultSize="0" autoFill="0" autoLine="0" autoPict="0">
                <anchor moveWithCells="1">
                  <from>
                    <xdr:col>4</xdr:col>
                    <xdr:colOff>57150</xdr:colOff>
                    <xdr:row>188</xdr:row>
                    <xdr:rowOff>171450</xdr:rowOff>
                  </from>
                  <to>
                    <xdr:col>10</xdr:col>
                    <xdr:colOff>561975</xdr:colOff>
                    <xdr:row>190</xdr:row>
                    <xdr:rowOff>38100</xdr:rowOff>
                  </to>
                </anchor>
              </controlPr>
            </control>
          </mc:Choice>
        </mc:AlternateContent>
        <mc:AlternateContent xmlns:mc="http://schemas.openxmlformats.org/markup-compatibility/2006">
          <mc:Choice Requires="x14">
            <control shapeId="4185" r:id="rId42" name="Check Box 89">
              <controlPr defaultSize="0" autoFill="0" autoLine="0" autoPict="0">
                <anchor moveWithCells="1">
                  <from>
                    <xdr:col>4</xdr:col>
                    <xdr:colOff>85725</xdr:colOff>
                    <xdr:row>193</xdr:row>
                    <xdr:rowOff>171450</xdr:rowOff>
                  </from>
                  <to>
                    <xdr:col>5</xdr:col>
                    <xdr:colOff>342900</xdr:colOff>
                    <xdr:row>195</xdr:row>
                    <xdr:rowOff>19050</xdr:rowOff>
                  </to>
                </anchor>
              </controlPr>
            </control>
          </mc:Choice>
        </mc:AlternateContent>
        <mc:AlternateContent xmlns:mc="http://schemas.openxmlformats.org/markup-compatibility/2006">
          <mc:Choice Requires="x14">
            <control shapeId="4186" r:id="rId43" name="Check Box 90">
              <controlPr defaultSize="0" autoFill="0" autoLine="0" autoPict="0">
                <anchor moveWithCells="1">
                  <from>
                    <xdr:col>4</xdr:col>
                    <xdr:colOff>85725</xdr:colOff>
                    <xdr:row>194</xdr:row>
                    <xdr:rowOff>171450</xdr:rowOff>
                  </from>
                  <to>
                    <xdr:col>5</xdr:col>
                    <xdr:colOff>342900</xdr:colOff>
                    <xdr:row>196</xdr:row>
                    <xdr:rowOff>19050</xdr:rowOff>
                  </to>
                </anchor>
              </controlPr>
            </control>
          </mc:Choice>
        </mc:AlternateContent>
        <mc:AlternateContent xmlns:mc="http://schemas.openxmlformats.org/markup-compatibility/2006">
          <mc:Choice Requires="x14">
            <control shapeId="4187" r:id="rId44" name="Check Box 91">
              <controlPr defaultSize="0" autoFill="0" autoLine="0" autoPict="0">
                <anchor moveWithCells="1">
                  <from>
                    <xdr:col>4</xdr:col>
                    <xdr:colOff>85725</xdr:colOff>
                    <xdr:row>195</xdr:row>
                    <xdr:rowOff>171450</xdr:rowOff>
                  </from>
                  <to>
                    <xdr:col>5</xdr:col>
                    <xdr:colOff>342900</xdr:colOff>
                    <xdr:row>197</xdr:row>
                    <xdr:rowOff>19050</xdr:rowOff>
                  </to>
                </anchor>
              </controlPr>
            </control>
          </mc:Choice>
        </mc:AlternateContent>
        <mc:AlternateContent xmlns:mc="http://schemas.openxmlformats.org/markup-compatibility/2006">
          <mc:Choice Requires="x14">
            <control shapeId="4188" r:id="rId45" name="Check Box 92">
              <controlPr defaultSize="0" autoFill="0" autoLine="0" autoPict="0">
                <anchor moveWithCells="1">
                  <from>
                    <xdr:col>4</xdr:col>
                    <xdr:colOff>85725</xdr:colOff>
                    <xdr:row>196</xdr:row>
                    <xdr:rowOff>171450</xdr:rowOff>
                  </from>
                  <to>
                    <xdr:col>5</xdr:col>
                    <xdr:colOff>342900</xdr:colOff>
                    <xdr:row>198</xdr:row>
                    <xdr:rowOff>19050</xdr:rowOff>
                  </to>
                </anchor>
              </controlPr>
            </control>
          </mc:Choice>
        </mc:AlternateContent>
        <mc:AlternateContent xmlns:mc="http://schemas.openxmlformats.org/markup-compatibility/2006">
          <mc:Choice Requires="x14">
            <control shapeId="4189" r:id="rId46" name="Check Box 93">
              <controlPr defaultSize="0" autoFill="0" autoLine="0" autoPict="0">
                <anchor moveWithCells="1">
                  <from>
                    <xdr:col>4</xdr:col>
                    <xdr:colOff>85725</xdr:colOff>
                    <xdr:row>197</xdr:row>
                    <xdr:rowOff>171450</xdr:rowOff>
                  </from>
                  <to>
                    <xdr:col>5</xdr:col>
                    <xdr:colOff>342900</xdr:colOff>
                    <xdr:row>199</xdr:row>
                    <xdr:rowOff>19050</xdr:rowOff>
                  </to>
                </anchor>
              </controlPr>
            </control>
          </mc:Choice>
        </mc:AlternateContent>
        <mc:AlternateContent xmlns:mc="http://schemas.openxmlformats.org/markup-compatibility/2006">
          <mc:Choice Requires="x14">
            <control shapeId="4190" r:id="rId47" name="Check Box 94">
              <controlPr defaultSize="0" autoFill="0" autoLine="0" autoPict="0">
                <anchor moveWithCells="1">
                  <from>
                    <xdr:col>4</xdr:col>
                    <xdr:colOff>85725</xdr:colOff>
                    <xdr:row>198</xdr:row>
                    <xdr:rowOff>171450</xdr:rowOff>
                  </from>
                  <to>
                    <xdr:col>5</xdr:col>
                    <xdr:colOff>342900</xdr:colOff>
                    <xdr:row>200</xdr:row>
                    <xdr:rowOff>19050</xdr:rowOff>
                  </to>
                </anchor>
              </controlPr>
            </control>
          </mc:Choice>
        </mc:AlternateContent>
        <mc:AlternateContent xmlns:mc="http://schemas.openxmlformats.org/markup-compatibility/2006">
          <mc:Choice Requires="x14">
            <control shapeId="4191" r:id="rId48" name="Check Box 95">
              <controlPr defaultSize="0" autoFill="0" autoLine="0" autoPict="0">
                <anchor moveWithCells="1">
                  <from>
                    <xdr:col>4</xdr:col>
                    <xdr:colOff>85725</xdr:colOff>
                    <xdr:row>199</xdr:row>
                    <xdr:rowOff>171450</xdr:rowOff>
                  </from>
                  <to>
                    <xdr:col>7</xdr:col>
                    <xdr:colOff>590550</xdr:colOff>
                    <xdr:row>201</xdr:row>
                    <xdr:rowOff>28575</xdr:rowOff>
                  </to>
                </anchor>
              </controlPr>
            </control>
          </mc:Choice>
        </mc:AlternateContent>
        <mc:AlternateContent xmlns:mc="http://schemas.openxmlformats.org/markup-compatibility/2006">
          <mc:Choice Requires="x14">
            <control shapeId="4192" r:id="rId49" name="Check Box 96">
              <controlPr defaultSize="0" autoFill="0" autoLine="0" autoPict="0">
                <anchor moveWithCells="1">
                  <from>
                    <xdr:col>4</xdr:col>
                    <xdr:colOff>85725</xdr:colOff>
                    <xdr:row>200</xdr:row>
                    <xdr:rowOff>171450</xdr:rowOff>
                  </from>
                  <to>
                    <xdr:col>5</xdr:col>
                    <xdr:colOff>342900</xdr:colOff>
                    <xdr:row>202</xdr:row>
                    <xdr:rowOff>19050</xdr:rowOff>
                  </to>
                </anchor>
              </controlPr>
            </control>
          </mc:Choice>
        </mc:AlternateContent>
        <mc:AlternateContent xmlns:mc="http://schemas.openxmlformats.org/markup-compatibility/2006">
          <mc:Choice Requires="x14">
            <control shapeId="4194" r:id="rId50" name="Check Box 98">
              <controlPr defaultSize="0" autoFill="0" autoLine="0" autoPict="0">
                <anchor moveWithCells="1">
                  <from>
                    <xdr:col>4</xdr:col>
                    <xdr:colOff>66675</xdr:colOff>
                    <xdr:row>209</xdr:row>
                    <xdr:rowOff>0</xdr:rowOff>
                  </from>
                  <to>
                    <xdr:col>8</xdr:col>
                    <xdr:colOff>19050</xdr:colOff>
                    <xdr:row>210</xdr:row>
                    <xdr:rowOff>19050</xdr:rowOff>
                  </to>
                </anchor>
              </controlPr>
            </control>
          </mc:Choice>
        </mc:AlternateContent>
        <mc:AlternateContent xmlns:mc="http://schemas.openxmlformats.org/markup-compatibility/2006">
          <mc:Choice Requires="x14">
            <control shapeId="4195" r:id="rId51" name="Check Box 99">
              <controlPr defaultSize="0" autoFill="0" autoLine="0" autoPict="0">
                <anchor moveWithCells="1">
                  <from>
                    <xdr:col>4</xdr:col>
                    <xdr:colOff>66675</xdr:colOff>
                    <xdr:row>210</xdr:row>
                    <xdr:rowOff>0</xdr:rowOff>
                  </from>
                  <to>
                    <xdr:col>7</xdr:col>
                    <xdr:colOff>590550</xdr:colOff>
                    <xdr:row>210</xdr:row>
                    <xdr:rowOff>171450</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4</xdr:col>
                    <xdr:colOff>66675</xdr:colOff>
                    <xdr:row>211</xdr:row>
                    <xdr:rowOff>0</xdr:rowOff>
                  </from>
                  <to>
                    <xdr:col>7</xdr:col>
                    <xdr:colOff>571500</xdr:colOff>
                    <xdr:row>212</xdr:row>
                    <xdr:rowOff>19050</xdr:rowOff>
                  </to>
                </anchor>
              </controlPr>
            </control>
          </mc:Choice>
        </mc:AlternateContent>
        <mc:AlternateContent xmlns:mc="http://schemas.openxmlformats.org/markup-compatibility/2006">
          <mc:Choice Requires="x14">
            <control shapeId="4197" r:id="rId53" name="Check Box 101">
              <controlPr defaultSize="0" autoFill="0" autoLine="0" autoPict="0">
                <anchor moveWithCells="1">
                  <from>
                    <xdr:col>4</xdr:col>
                    <xdr:colOff>66675</xdr:colOff>
                    <xdr:row>212</xdr:row>
                    <xdr:rowOff>0</xdr:rowOff>
                  </from>
                  <to>
                    <xdr:col>7</xdr:col>
                    <xdr:colOff>581025</xdr:colOff>
                    <xdr:row>213</xdr:row>
                    <xdr:rowOff>9525</xdr:rowOff>
                  </to>
                </anchor>
              </controlPr>
            </control>
          </mc:Choice>
        </mc:AlternateContent>
        <mc:AlternateContent xmlns:mc="http://schemas.openxmlformats.org/markup-compatibility/2006">
          <mc:Choice Requires="x14">
            <control shapeId="4198" r:id="rId54" name="Check Box 102">
              <controlPr defaultSize="0" autoFill="0" autoLine="0" autoPict="0">
                <anchor moveWithCells="1">
                  <from>
                    <xdr:col>4</xdr:col>
                    <xdr:colOff>66675</xdr:colOff>
                    <xdr:row>213</xdr:row>
                    <xdr:rowOff>0</xdr:rowOff>
                  </from>
                  <to>
                    <xdr:col>8</xdr:col>
                    <xdr:colOff>590550</xdr:colOff>
                    <xdr:row>214</xdr:row>
                    <xdr:rowOff>28575</xdr:rowOff>
                  </to>
                </anchor>
              </controlPr>
            </control>
          </mc:Choice>
        </mc:AlternateContent>
        <mc:AlternateContent xmlns:mc="http://schemas.openxmlformats.org/markup-compatibility/2006">
          <mc:Choice Requires="x14">
            <control shapeId="4199" r:id="rId55" name="Check Box 103">
              <controlPr defaultSize="0" autoFill="0" autoLine="0" autoPict="0">
                <anchor moveWithCells="1">
                  <from>
                    <xdr:col>4</xdr:col>
                    <xdr:colOff>66675</xdr:colOff>
                    <xdr:row>214</xdr:row>
                    <xdr:rowOff>0</xdr:rowOff>
                  </from>
                  <to>
                    <xdr:col>8</xdr:col>
                    <xdr:colOff>352425</xdr:colOff>
                    <xdr:row>215</xdr:row>
                    <xdr:rowOff>9525</xdr:rowOff>
                  </to>
                </anchor>
              </controlPr>
            </control>
          </mc:Choice>
        </mc:AlternateContent>
        <mc:AlternateContent xmlns:mc="http://schemas.openxmlformats.org/markup-compatibility/2006">
          <mc:Choice Requires="x14">
            <control shapeId="4200" r:id="rId56" name="Check Box 104">
              <controlPr defaultSize="0" autoFill="0" autoLine="0" autoPict="0">
                <anchor moveWithCells="1">
                  <from>
                    <xdr:col>4</xdr:col>
                    <xdr:colOff>66675</xdr:colOff>
                    <xdr:row>215</xdr:row>
                    <xdr:rowOff>0</xdr:rowOff>
                  </from>
                  <to>
                    <xdr:col>5</xdr:col>
                    <xdr:colOff>323850</xdr:colOff>
                    <xdr:row>216</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Codes!$C$11:$C$17</xm:f>
          </x14:formula1>
          <xm:sqref>R19 R24 R45 R50 R55 R60 R65 AD157 AD90:AD99 R133 R140 R147 R152 R12 R42 R130 U12 X12 AA12 AD12 U19 X19 AA19 AD19 U24 X24 AA24 AD24 U42 X42 AA42 AD42 U45 X45 AA45 AD45 U50 X50 AA50 AD50 U55 X55 AA55 AD55 U60 X60 AA60 AD60 U65 X65 AA65 AD65 AA157 R157 U157 X157 U130 X130 AA130 AD130 AA90:AA99 X90:X99 U90:U99 R90:R99 U133 X133 AA133 AD133 U140 X140 AA140 AD140 U147 X147 AA147 AD147 U152 X152 AA152 AD152 R72 U72 X72 AA72 AD72</xm:sqref>
        </x14:dataValidation>
        <x14:dataValidation type="list" allowBlank="1" showInputMessage="1" showErrorMessage="1">
          <x14:formula1>
            <xm:f>Codes!$C$11:$C$16</xm:f>
          </x14:formula1>
          <xm:sqref>R31:R40 U31:U40 X31:X40 AA31:AA40 AD31:AD40</xm:sqref>
        </x14:dataValidation>
        <x14:dataValidation type="list" allowBlank="1" showInputMessage="1" showErrorMessage="1">
          <x14:formula1>
            <xm:f>Codes!$L$108:$L$114</xm:f>
          </x14:formula1>
          <xm:sqref>AD124 X124 AA124 R124:U124</xm:sqref>
        </x14:dataValidation>
        <x14:dataValidation type="list" allowBlank="1" showInputMessage="1" showErrorMessage="1">
          <x14:formula1>
            <xm:f>Codes!$L$117:$L$120</xm:f>
          </x14:formula1>
          <xm:sqref>E177:G177</xm:sqref>
        </x14:dataValidation>
        <x14:dataValidation type="list" allowBlank="1" showInputMessage="1" showErrorMessage="1">
          <x14:formula1>
            <xm:f>Codes!$L$107:$L$114</xm:f>
          </x14:formula1>
          <xm:sqref>U124:Z124</xm:sqref>
        </x14:dataValidation>
        <x14:dataValidation type="list" allowBlank="1" showInputMessage="1" showErrorMessage="1">
          <x14:formula1>
            <xm:f>Codes!$A$76:$A$83</xm:f>
          </x14:formula1>
          <xm:sqref>R70 U70 X70 AA70 AD70</xm:sqref>
        </x14:dataValidation>
        <x14:dataValidation type="list" allowBlank="1" showInputMessage="1" showErrorMessage="1">
          <x14:formula1>
            <xm:f>Codes!$U$98:$U$101</xm:f>
          </x14:formula1>
          <xm:sqref>R101 U101 X101 AA101 AD101</xm:sqref>
        </x14:dataValidation>
        <x14:dataValidation type="list" allowBlank="1" showInputMessage="1" showErrorMessage="1">
          <x14:formula1>
            <xm:f>Codes!$Y$98:$Y$104</xm:f>
          </x14:formula1>
          <xm:sqref>R103 U103 X103 AA103 AD103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F151"/>
  <sheetViews>
    <sheetView zoomScale="80" zoomScaleNormal="80" workbookViewId="0">
      <selection activeCell="A2" sqref="A2"/>
    </sheetView>
  </sheetViews>
  <sheetFormatPr defaultRowHeight="15" x14ac:dyDescent="0.25"/>
  <cols>
    <col min="1" max="1" width="8.85546875" customWidth="1"/>
    <col min="15" max="15" width="10" bestFit="1" customWidth="1"/>
  </cols>
  <sheetData>
    <row r="1" spans="1:32" ht="23.25" x14ac:dyDescent="0.35">
      <c r="A1" s="10" t="s">
        <v>302</v>
      </c>
      <c r="B1" s="10"/>
      <c r="C1" s="10"/>
      <c r="D1" s="10"/>
      <c r="E1" s="10"/>
      <c r="F1" s="10"/>
      <c r="G1" s="10"/>
      <c r="H1" s="10"/>
      <c r="I1" s="10"/>
      <c r="J1" s="10"/>
      <c r="K1" s="10"/>
      <c r="L1" s="10"/>
      <c r="M1" s="10"/>
      <c r="N1" s="10"/>
      <c r="O1" s="10"/>
      <c r="P1" s="10"/>
      <c r="Q1" s="10"/>
      <c r="R1" s="10"/>
      <c r="S1" s="10"/>
    </row>
    <row r="2" spans="1:32" x14ac:dyDescent="0.25">
      <c r="A2" s="22"/>
      <c r="B2" s="22"/>
      <c r="C2" s="7"/>
    </row>
    <row r="3" spans="1:32" ht="15.75" thickBot="1" x14ac:dyDescent="0.3">
      <c r="A3" s="7"/>
      <c r="B3" s="7"/>
      <c r="D3" s="36" t="s">
        <v>303</v>
      </c>
    </row>
    <row r="4" spans="1:32" ht="14.45" customHeight="1" x14ac:dyDescent="0.25">
      <c r="A4" s="7"/>
      <c r="B4" s="32" t="s">
        <v>184</v>
      </c>
      <c r="D4" s="172" t="s">
        <v>304</v>
      </c>
      <c r="E4" s="172"/>
      <c r="F4" s="172"/>
      <c r="G4" s="172"/>
      <c r="H4" s="172"/>
      <c r="I4" s="172"/>
      <c r="J4" s="172"/>
      <c r="K4" s="172"/>
      <c r="L4" s="172"/>
      <c r="M4" s="172"/>
      <c r="N4" s="172"/>
      <c r="O4" s="172"/>
      <c r="P4" s="172"/>
      <c r="Q4" s="172"/>
    </row>
    <row r="5" spans="1:32" x14ac:dyDescent="0.25">
      <c r="A5" s="5"/>
      <c r="D5" s="175"/>
      <c r="E5" s="175"/>
      <c r="F5" s="175"/>
      <c r="G5" s="175"/>
      <c r="H5" s="175"/>
      <c r="I5" s="175"/>
      <c r="J5" s="175"/>
      <c r="K5" s="175"/>
      <c r="L5" s="175"/>
      <c r="M5" s="175"/>
      <c r="N5" s="175"/>
      <c r="O5" s="175"/>
      <c r="P5" s="175"/>
      <c r="Q5" s="175"/>
    </row>
    <row r="6" spans="1:32" x14ac:dyDescent="0.25">
      <c r="A6" s="4"/>
      <c r="D6" s="175"/>
      <c r="E6" s="175"/>
      <c r="F6" s="175"/>
      <c r="G6" s="175"/>
      <c r="H6" s="175"/>
      <c r="I6" s="175"/>
      <c r="J6" s="175"/>
      <c r="K6" s="175"/>
      <c r="L6" s="175"/>
      <c r="M6" s="175"/>
      <c r="N6" s="175"/>
      <c r="O6" s="175"/>
      <c r="P6" s="175"/>
      <c r="Q6" s="175"/>
    </row>
    <row r="7" spans="1:32" x14ac:dyDescent="0.25">
      <c r="A7" s="14"/>
      <c r="D7" s="175"/>
      <c r="E7" s="175"/>
      <c r="F7" s="175"/>
      <c r="G7" s="175"/>
      <c r="H7" s="175"/>
      <c r="I7" s="175"/>
      <c r="J7" s="175"/>
      <c r="K7" s="175"/>
      <c r="L7" s="175"/>
      <c r="M7" s="175"/>
      <c r="N7" s="175"/>
      <c r="O7" s="175"/>
      <c r="P7" s="175"/>
      <c r="Q7" s="175"/>
    </row>
    <row r="8" spans="1:32" x14ac:dyDescent="0.25">
      <c r="A8" s="3"/>
      <c r="D8" s="175"/>
      <c r="E8" s="175"/>
      <c r="F8" s="175"/>
      <c r="G8" s="175"/>
      <c r="H8" s="175"/>
      <c r="I8" s="175"/>
      <c r="J8" s="175"/>
      <c r="K8" s="175"/>
      <c r="L8" s="175"/>
      <c r="M8" s="175"/>
      <c r="N8" s="175"/>
      <c r="O8" s="175"/>
      <c r="P8" s="175"/>
      <c r="Q8" s="175"/>
    </row>
    <row r="9" spans="1:32" x14ac:dyDescent="0.25">
      <c r="A9" s="48"/>
      <c r="D9" s="175"/>
      <c r="E9" s="175"/>
      <c r="F9" s="175"/>
      <c r="G9" s="175"/>
      <c r="H9" s="175"/>
      <c r="I9" s="175"/>
      <c r="J9" s="175"/>
      <c r="K9" s="175"/>
      <c r="L9" s="175"/>
      <c r="M9" s="175"/>
      <c r="N9" s="175"/>
      <c r="O9" s="175"/>
      <c r="P9" s="175"/>
      <c r="Q9" s="175"/>
    </row>
    <row r="11" spans="1:32" ht="21" x14ac:dyDescent="0.25">
      <c r="R11" s="225" t="s">
        <v>245</v>
      </c>
      <c r="S11" s="225"/>
      <c r="T11" s="225"/>
      <c r="U11" s="225" t="s">
        <v>246</v>
      </c>
      <c r="V11" s="225"/>
      <c r="W11" s="225"/>
      <c r="X11" s="225" t="s">
        <v>247</v>
      </c>
      <c r="Y11" s="225"/>
      <c r="Z11" s="225"/>
      <c r="AA11" s="225" t="s">
        <v>248</v>
      </c>
      <c r="AB11" s="225"/>
      <c r="AC11" s="225"/>
      <c r="AD11" s="225" t="s">
        <v>249</v>
      </c>
      <c r="AE11" s="225"/>
      <c r="AF11" s="225"/>
    </row>
    <row r="12" spans="1:32" ht="23.25" x14ac:dyDescent="0.25">
      <c r="A12" s="41">
        <v>4</v>
      </c>
      <c r="B12" s="28" t="s">
        <v>305</v>
      </c>
      <c r="C12" s="8"/>
      <c r="D12" s="8"/>
      <c r="E12" s="8"/>
      <c r="F12" s="8"/>
      <c r="G12" s="8"/>
      <c r="H12" s="8"/>
      <c r="I12" s="8"/>
      <c r="J12" s="8"/>
      <c r="K12" s="8"/>
      <c r="L12" s="8"/>
      <c r="M12" s="8"/>
      <c r="N12" s="8"/>
      <c r="O12" s="8"/>
      <c r="P12" s="8"/>
      <c r="Q12" s="8"/>
      <c r="R12" s="222"/>
      <c r="S12" s="222"/>
      <c r="T12" s="222"/>
      <c r="U12" s="226"/>
      <c r="V12" s="226"/>
      <c r="W12" s="226"/>
      <c r="X12" s="222"/>
      <c r="Y12" s="222"/>
      <c r="Z12" s="222"/>
      <c r="AA12" s="226"/>
      <c r="AB12" s="226"/>
      <c r="AC12" s="226"/>
      <c r="AD12" s="222"/>
      <c r="AE12" s="222"/>
      <c r="AF12" s="222"/>
    </row>
    <row r="13" spans="1:32" x14ac:dyDescent="0.25">
      <c r="B13" s="46"/>
      <c r="R13" s="20"/>
      <c r="S13" s="20"/>
      <c r="T13" s="20"/>
      <c r="U13" s="21"/>
      <c r="V13" s="21"/>
      <c r="W13" s="21"/>
      <c r="X13" s="20"/>
      <c r="Y13" s="20"/>
      <c r="Z13" s="20"/>
      <c r="AA13" s="21"/>
      <c r="AB13" s="21"/>
      <c r="AC13" s="21"/>
      <c r="AD13" s="20"/>
      <c r="AE13" s="20"/>
      <c r="AF13" s="20"/>
    </row>
    <row r="14" spans="1:32" x14ac:dyDescent="0.25">
      <c r="R14" s="20"/>
      <c r="S14" s="20"/>
      <c r="T14" s="20"/>
      <c r="U14" s="21"/>
      <c r="V14" s="21"/>
      <c r="W14" s="21"/>
      <c r="X14" s="20"/>
      <c r="Y14" s="20"/>
      <c r="Z14" s="20"/>
      <c r="AA14" s="21"/>
      <c r="AB14" s="21"/>
      <c r="AC14" s="21"/>
      <c r="AD14" s="20"/>
      <c r="AE14" s="20"/>
      <c r="AF14" s="20"/>
    </row>
    <row r="15" spans="1:32" ht="18.75" x14ac:dyDescent="0.25">
      <c r="A15" s="122" t="s">
        <v>62</v>
      </c>
      <c r="C15" s="121" t="s">
        <v>306</v>
      </c>
      <c r="D15" s="4"/>
      <c r="E15" s="4"/>
      <c r="F15" s="4"/>
      <c r="G15" s="4"/>
      <c r="H15" s="4"/>
      <c r="I15" s="4"/>
      <c r="J15" s="4"/>
      <c r="K15" s="4"/>
      <c r="L15" s="4"/>
      <c r="M15" s="4"/>
      <c r="N15" s="4"/>
      <c r="O15" s="4"/>
      <c r="P15" s="4"/>
      <c r="Q15" s="4"/>
      <c r="R15" s="221" t="s">
        <v>379</v>
      </c>
      <c r="S15" s="221"/>
      <c r="T15" s="221"/>
      <c r="U15" s="220" t="s">
        <v>379</v>
      </c>
      <c r="V15" s="220"/>
      <c r="W15" s="220"/>
      <c r="X15" s="221" t="s">
        <v>379</v>
      </c>
      <c r="Y15" s="221"/>
      <c r="Z15" s="221"/>
      <c r="AA15" s="220" t="s">
        <v>379</v>
      </c>
      <c r="AB15" s="220"/>
      <c r="AC15" s="220"/>
      <c r="AD15" s="221" t="s">
        <v>379</v>
      </c>
      <c r="AE15" s="221"/>
      <c r="AF15" s="221"/>
    </row>
    <row r="16" spans="1:32" ht="15.75" thickBot="1" x14ac:dyDescent="0.3">
      <c r="A16" s="104"/>
      <c r="C16" s="30" t="s">
        <v>232</v>
      </c>
      <c r="E16" s="31"/>
      <c r="R16" s="20"/>
      <c r="S16" s="20"/>
      <c r="T16" s="20"/>
      <c r="U16" s="21"/>
      <c r="V16" s="21"/>
      <c r="W16" s="21"/>
      <c r="X16" s="20"/>
      <c r="Y16" s="20"/>
      <c r="Z16" s="20"/>
      <c r="AA16" s="21"/>
      <c r="AB16" s="21"/>
      <c r="AC16" s="21"/>
      <c r="AD16" s="20"/>
      <c r="AE16" s="20"/>
      <c r="AF16" s="20"/>
    </row>
    <row r="17" spans="1:32" x14ac:dyDescent="0.25">
      <c r="A17" s="104"/>
      <c r="C17" s="194"/>
      <c r="D17" s="195"/>
      <c r="E17" s="195"/>
      <c r="F17" s="195"/>
      <c r="G17" s="195"/>
      <c r="H17" s="195"/>
      <c r="I17" s="195"/>
      <c r="J17" s="195"/>
      <c r="K17" s="195"/>
      <c r="L17" s="195"/>
      <c r="M17" s="195"/>
      <c r="N17" s="195"/>
      <c r="O17" s="195"/>
      <c r="P17" s="195"/>
      <c r="Q17" s="195"/>
      <c r="R17" s="195"/>
      <c r="S17" s="196"/>
      <c r="T17" s="20"/>
      <c r="U17" s="21"/>
      <c r="V17" s="21"/>
      <c r="W17" s="21"/>
      <c r="X17" s="20"/>
      <c r="Y17" s="20"/>
      <c r="Z17" s="20"/>
      <c r="AA17" s="21"/>
      <c r="AB17" s="21"/>
      <c r="AC17" s="21"/>
      <c r="AD17" s="20"/>
      <c r="AE17" s="20"/>
      <c r="AF17" s="20"/>
    </row>
    <row r="18" spans="1:32" ht="15.75" thickBot="1" x14ac:dyDescent="0.3">
      <c r="A18" s="104"/>
      <c r="C18" s="197"/>
      <c r="D18" s="198"/>
      <c r="E18" s="198"/>
      <c r="F18" s="198"/>
      <c r="G18" s="198"/>
      <c r="H18" s="198"/>
      <c r="I18" s="198"/>
      <c r="J18" s="198"/>
      <c r="K18" s="198"/>
      <c r="L18" s="198"/>
      <c r="M18" s="198"/>
      <c r="N18" s="198"/>
      <c r="O18" s="198"/>
      <c r="P18" s="198"/>
      <c r="Q18" s="198"/>
      <c r="R18" s="198"/>
      <c r="S18" s="199"/>
      <c r="T18" s="20"/>
      <c r="U18" s="21"/>
      <c r="V18" s="21"/>
      <c r="W18" s="21"/>
      <c r="X18" s="20"/>
      <c r="Y18" s="20"/>
      <c r="Z18" s="20"/>
      <c r="AA18" s="21"/>
      <c r="AB18" s="21"/>
      <c r="AC18" s="21"/>
      <c r="AD18" s="20"/>
      <c r="AE18" s="20"/>
      <c r="AF18" s="20"/>
    </row>
    <row r="19" spans="1:32" x14ac:dyDescent="0.25">
      <c r="A19" s="104"/>
      <c r="E19" s="31"/>
      <c r="F19" s="31"/>
      <c r="R19" s="20"/>
      <c r="S19" s="20"/>
      <c r="T19" s="20"/>
      <c r="U19" s="21"/>
      <c r="V19" s="21"/>
      <c r="W19" s="21"/>
      <c r="X19" s="20"/>
      <c r="Y19" s="20"/>
      <c r="Z19" s="20"/>
      <c r="AA19" s="21"/>
      <c r="AB19" s="21"/>
      <c r="AC19" s="21"/>
      <c r="AD19" s="20"/>
      <c r="AE19" s="20"/>
      <c r="AF19" s="20"/>
    </row>
    <row r="20" spans="1:32" ht="18.75" x14ac:dyDescent="0.25">
      <c r="A20" s="122" t="s">
        <v>63</v>
      </c>
      <c r="C20" s="121" t="s">
        <v>307</v>
      </c>
      <c r="D20" s="4"/>
      <c r="E20" s="4"/>
      <c r="F20" s="4"/>
      <c r="G20" s="4"/>
      <c r="H20" s="4"/>
      <c r="I20" s="4"/>
      <c r="J20" s="4"/>
      <c r="K20" s="4"/>
      <c r="L20" s="4"/>
      <c r="M20" s="4"/>
      <c r="N20" s="4"/>
      <c r="O20" s="4"/>
      <c r="P20" s="4"/>
      <c r="Q20" s="4"/>
      <c r="R20" s="221" t="s">
        <v>379</v>
      </c>
      <c r="S20" s="221"/>
      <c r="T20" s="221"/>
      <c r="U20" s="220" t="s">
        <v>379</v>
      </c>
      <c r="V20" s="220"/>
      <c r="W20" s="220"/>
      <c r="X20" s="221" t="s">
        <v>379</v>
      </c>
      <c r="Y20" s="221"/>
      <c r="Z20" s="221"/>
      <c r="AA20" s="220" t="s">
        <v>379</v>
      </c>
      <c r="AB20" s="220"/>
      <c r="AC20" s="220"/>
      <c r="AD20" s="221" t="s">
        <v>379</v>
      </c>
      <c r="AE20" s="221"/>
      <c r="AF20" s="221"/>
    </row>
    <row r="21" spans="1:32" ht="15.75" thickBot="1" x14ac:dyDescent="0.3">
      <c r="A21" s="104"/>
      <c r="C21" s="30" t="s">
        <v>232</v>
      </c>
      <c r="E21" s="31"/>
      <c r="R21" s="20"/>
      <c r="S21" s="20"/>
      <c r="T21" s="20"/>
      <c r="U21" s="21"/>
      <c r="V21" s="21"/>
      <c r="W21" s="21"/>
      <c r="X21" s="20"/>
      <c r="Y21" s="20"/>
      <c r="Z21" s="20"/>
      <c r="AA21" s="21"/>
      <c r="AB21" s="21"/>
      <c r="AC21" s="21"/>
      <c r="AD21" s="20"/>
      <c r="AE21" s="20"/>
      <c r="AF21" s="20"/>
    </row>
    <row r="22" spans="1:32" x14ac:dyDescent="0.25">
      <c r="A22" s="104"/>
      <c r="C22" s="194"/>
      <c r="D22" s="195"/>
      <c r="E22" s="195"/>
      <c r="F22" s="195"/>
      <c r="G22" s="195"/>
      <c r="H22" s="195"/>
      <c r="I22" s="195"/>
      <c r="J22" s="195"/>
      <c r="K22" s="195"/>
      <c r="L22" s="195"/>
      <c r="M22" s="195"/>
      <c r="N22" s="195"/>
      <c r="O22" s="195"/>
      <c r="P22" s="195"/>
      <c r="Q22" s="195"/>
      <c r="R22" s="195"/>
      <c r="S22" s="196"/>
      <c r="T22" s="20"/>
      <c r="U22" s="21"/>
      <c r="V22" s="21"/>
      <c r="W22" s="21"/>
      <c r="X22" s="20"/>
      <c r="Y22" s="20"/>
      <c r="Z22" s="20"/>
      <c r="AA22" s="21"/>
      <c r="AB22" s="21"/>
      <c r="AC22" s="21"/>
      <c r="AD22" s="20"/>
      <c r="AE22" s="20"/>
      <c r="AF22" s="20"/>
    </row>
    <row r="23" spans="1:32" ht="15.75" thickBot="1" x14ac:dyDescent="0.3">
      <c r="A23" s="104"/>
      <c r="C23" s="197"/>
      <c r="D23" s="198"/>
      <c r="E23" s="198"/>
      <c r="F23" s="198"/>
      <c r="G23" s="198"/>
      <c r="H23" s="198"/>
      <c r="I23" s="198"/>
      <c r="J23" s="198"/>
      <c r="K23" s="198"/>
      <c r="L23" s="198"/>
      <c r="M23" s="198"/>
      <c r="N23" s="198"/>
      <c r="O23" s="198"/>
      <c r="P23" s="198"/>
      <c r="Q23" s="198"/>
      <c r="R23" s="198"/>
      <c r="S23" s="199"/>
      <c r="T23" s="20"/>
      <c r="U23" s="21"/>
      <c r="V23" s="21"/>
      <c r="W23" s="21"/>
      <c r="X23" s="20"/>
      <c r="Y23" s="20"/>
      <c r="Z23" s="20"/>
      <c r="AA23" s="21"/>
      <c r="AB23" s="21"/>
      <c r="AC23" s="21"/>
      <c r="AD23" s="20"/>
      <c r="AE23" s="20"/>
      <c r="AF23" s="20"/>
    </row>
    <row r="24" spans="1:32" x14ac:dyDescent="0.25">
      <c r="A24" s="104"/>
      <c r="R24" s="20"/>
      <c r="S24" s="20"/>
      <c r="T24" s="20"/>
      <c r="U24" s="21"/>
      <c r="V24" s="21"/>
      <c r="W24" s="21"/>
      <c r="X24" s="20"/>
      <c r="Y24" s="20"/>
      <c r="Z24" s="20"/>
      <c r="AA24" s="21"/>
      <c r="AB24" s="21"/>
      <c r="AC24" s="21"/>
      <c r="AD24" s="20"/>
      <c r="AE24" s="20"/>
      <c r="AF24" s="20"/>
    </row>
    <row r="25" spans="1:32" ht="18.75" x14ac:dyDescent="0.25">
      <c r="A25" s="122" t="s">
        <v>64</v>
      </c>
      <c r="C25" s="121" t="s">
        <v>308</v>
      </c>
      <c r="D25" s="4"/>
      <c r="E25" s="4"/>
      <c r="F25" s="4"/>
      <c r="G25" s="4"/>
      <c r="H25" s="4"/>
      <c r="I25" s="4"/>
      <c r="J25" s="4"/>
      <c r="K25" s="4"/>
      <c r="L25" s="4"/>
      <c r="M25" s="4"/>
      <c r="N25" s="4"/>
      <c r="O25" s="4"/>
      <c r="P25" s="4"/>
      <c r="Q25" s="4"/>
      <c r="R25" s="221" t="s">
        <v>379</v>
      </c>
      <c r="S25" s="221"/>
      <c r="T25" s="221"/>
      <c r="U25" s="220" t="s">
        <v>379</v>
      </c>
      <c r="V25" s="220"/>
      <c r="W25" s="220"/>
      <c r="X25" s="221" t="s">
        <v>379</v>
      </c>
      <c r="Y25" s="221"/>
      <c r="Z25" s="221"/>
      <c r="AA25" s="220" t="s">
        <v>379</v>
      </c>
      <c r="AB25" s="220"/>
      <c r="AC25" s="220"/>
      <c r="AD25" s="221" t="s">
        <v>379</v>
      </c>
      <c r="AE25" s="221"/>
      <c r="AF25" s="221"/>
    </row>
    <row r="26" spans="1:32" ht="15.75" thickBot="1" x14ac:dyDescent="0.3">
      <c r="A26" s="104"/>
      <c r="C26" s="30" t="s">
        <v>232</v>
      </c>
      <c r="E26" s="31"/>
      <c r="R26" s="20"/>
      <c r="S26" s="20"/>
      <c r="T26" s="20"/>
      <c r="U26" s="21"/>
      <c r="V26" s="21"/>
      <c r="W26" s="21"/>
      <c r="X26" s="20"/>
      <c r="Y26" s="20"/>
      <c r="Z26" s="20"/>
      <c r="AA26" s="21"/>
      <c r="AB26" s="21"/>
      <c r="AC26" s="21"/>
      <c r="AD26" s="20"/>
      <c r="AE26" s="20"/>
      <c r="AF26" s="20"/>
    </row>
    <row r="27" spans="1:32" x14ac:dyDescent="0.25">
      <c r="A27" s="104"/>
      <c r="C27" s="194"/>
      <c r="D27" s="195"/>
      <c r="E27" s="195"/>
      <c r="F27" s="195"/>
      <c r="G27" s="195"/>
      <c r="H27" s="195"/>
      <c r="I27" s="195"/>
      <c r="J27" s="195"/>
      <c r="K27" s="195"/>
      <c r="L27" s="195"/>
      <c r="M27" s="195"/>
      <c r="N27" s="195"/>
      <c r="O27" s="195"/>
      <c r="P27" s="195"/>
      <c r="Q27" s="195"/>
      <c r="R27" s="195"/>
      <c r="S27" s="196"/>
      <c r="T27" s="20"/>
      <c r="U27" s="21"/>
      <c r="V27" s="21"/>
      <c r="W27" s="21"/>
      <c r="X27" s="20"/>
      <c r="Y27" s="20"/>
      <c r="Z27" s="20"/>
      <c r="AA27" s="21"/>
      <c r="AB27" s="21"/>
      <c r="AC27" s="21"/>
      <c r="AD27" s="20"/>
      <c r="AE27" s="20"/>
      <c r="AF27" s="20"/>
    </row>
    <row r="28" spans="1:32" ht="15.75" thickBot="1" x14ac:dyDescent="0.3">
      <c r="A28" s="104"/>
      <c r="C28" s="197"/>
      <c r="D28" s="198"/>
      <c r="E28" s="198"/>
      <c r="F28" s="198"/>
      <c r="G28" s="198"/>
      <c r="H28" s="198"/>
      <c r="I28" s="198"/>
      <c r="J28" s="198"/>
      <c r="K28" s="198"/>
      <c r="L28" s="198"/>
      <c r="M28" s="198"/>
      <c r="N28" s="198"/>
      <c r="O28" s="198"/>
      <c r="P28" s="198"/>
      <c r="Q28" s="198"/>
      <c r="R28" s="198"/>
      <c r="S28" s="199"/>
      <c r="T28" s="20"/>
      <c r="U28" s="21"/>
      <c r="V28" s="21"/>
      <c r="W28" s="21"/>
      <c r="X28" s="20"/>
      <c r="Y28" s="20"/>
      <c r="Z28" s="20"/>
      <c r="AA28" s="21"/>
      <c r="AB28" s="21"/>
      <c r="AC28" s="21"/>
      <c r="AD28" s="20"/>
      <c r="AE28" s="20"/>
      <c r="AF28" s="20"/>
    </row>
    <row r="29" spans="1:32" x14ac:dyDescent="0.25">
      <c r="A29" s="104"/>
      <c r="E29" s="31"/>
      <c r="F29" s="31"/>
      <c r="R29" s="20"/>
      <c r="S29" s="20"/>
      <c r="T29" s="20"/>
      <c r="U29" s="21"/>
      <c r="V29" s="21"/>
      <c r="W29" s="21"/>
      <c r="X29" s="20"/>
      <c r="Y29" s="20"/>
      <c r="Z29" s="20"/>
      <c r="AA29" s="21"/>
      <c r="AB29" s="21"/>
      <c r="AC29" s="21"/>
      <c r="AD29" s="20"/>
      <c r="AE29" s="20"/>
      <c r="AF29" s="20"/>
    </row>
    <row r="30" spans="1:32" ht="18.75" x14ac:dyDescent="0.25">
      <c r="A30" s="122" t="s">
        <v>65</v>
      </c>
      <c r="C30" s="121" t="s">
        <v>309</v>
      </c>
      <c r="D30" s="4"/>
      <c r="E30" s="4"/>
      <c r="F30" s="4"/>
      <c r="G30" s="4"/>
      <c r="H30" s="4"/>
      <c r="I30" s="4"/>
      <c r="J30" s="4"/>
      <c r="K30" s="4"/>
      <c r="L30" s="4"/>
      <c r="M30" s="4"/>
      <c r="N30" s="4"/>
      <c r="O30" s="4"/>
      <c r="P30" s="4"/>
      <c r="Q30" s="4"/>
      <c r="R30" s="221" t="s">
        <v>379</v>
      </c>
      <c r="S30" s="221"/>
      <c r="T30" s="221"/>
      <c r="U30" s="220" t="s">
        <v>379</v>
      </c>
      <c r="V30" s="220"/>
      <c r="W30" s="220"/>
      <c r="X30" s="221" t="s">
        <v>379</v>
      </c>
      <c r="Y30" s="221"/>
      <c r="Z30" s="221"/>
      <c r="AA30" s="220" t="s">
        <v>379</v>
      </c>
      <c r="AB30" s="220"/>
      <c r="AC30" s="220"/>
      <c r="AD30" s="221" t="s">
        <v>379</v>
      </c>
      <c r="AE30" s="221"/>
      <c r="AF30" s="221"/>
    </row>
    <row r="31" spans="1:32" ht="15.75" thickBot="1" x14ac:dyDescent="0.3">
      <c r="A31" s="104"/>
      <c r="C31" s="30" t="s">
        <v>232</v>
      </c>
      <c r="E31" s="31"/>
      <c r="R31" s="20"/>
      <c r="S31" s="20"/>
      <c r="T31" s="20"/>
      <c r="U31" s="21"/>
      <c r="V31" s="21"/>
      <c r="W31" s="21"/>
      <c r="X31" s="20"/>
      <c r="Y31" s="20"/>
      <c r="Z31" s="20"/>
      <c r="AA31" s="21"/>
      <c r="AB31" s="21"/>
      <c r="AC31" s="21"/>
      <c r="AD31" s="20"/>
      <c r="AE31" s="20"/>
      <c r="AF31" s="20"/>
    </row>
    <row r="32" spans="1:32" x14ac:dyDescent="0.25">
      <c r="A32" s="104"/>
      <c r="C32" s="194"/>
      <c r="D32" s="195"/>
      <c r="E32" s="195"/>
      <c r="F32" s="195"/>
      <c r="G32" s="195"/>
      <c r="H32" s="195"/>
      <c r="I32" s="195"/>
      <c r="J32" s="195"/>
      <c r="K32" s="195"/>
      <c r="L32" s="195"/>
      <c r="M32" s="195"/>
      <c r="N32" s="195"/>
      <c r="O32" s="195"/>
      <c r="P32" s="195"/>
      <c r="Q32" s="195"/>
      <c r="R32" s="195"/>
      <c r="S32" s="196"/>
      <c r="T32" s="20"/>
      <c r="U32" s="21"/>
      <c r="V32" s="21"/>
      <c r="W32" s="21"/>
      <c r="X32" s="20"/>
      <c r="Y32" s="20"/>
      <c r="Z32" s="20"/>
      <c r="AA32" s="21"/>
      <c r="AB32" s="21"/>
      <c r="AC32" s="21"/>
      <c r="AD32" s="20"/>
      <c r="AE32" s="20"/>
      <c r="AF32" s="20"/>
    </row>
    <row r="33" spans="1:32" ht="15.75" thickBot="1" x14ac:dyDescent="0.3">
      <c r="A33" s="104"/>
      <c r="C33" s="197"/>
      <c r="D33" s="198"/>
      <c r="E33" s="198"/>
      <c r="F33" s="198"/>
      <c r="G33" s="198"/>
      <c r="H33" s="198"/>
      <c r="I33" s="198"/>
      <c r="J33" s="198"/>
      <c r="K33" s="198"/>
      <c r="L33" s="198"/>
      <c r="M33" s="198"/>
      <c r="N33" s="198"/>
      <c r="O33" s="198"/>
      <c r="P33" s="198"/>
      <c r="Q33" s="198"/>
      <c r="R33" s="198"/>
      <c r="S33" s="199"/>
      <c r="T33" s="20"/>
      <c r="U33" s="21"/>
      <c r="V33" s="21"/>
      <c r="W33" s="21"/>
      <c r="X33" s="20"/>
      <c r="Y33" s="20"/>
      <c r="Z33" s="20"/>
      <c r="AA33" s="21"/>
      <c r="AB33" s="21"/>
      <c r="AC33" s="21"/>
      <c r="AD33" s="20"/>
      <c r="AE33" s="20"/>
      <c r="AF33" s="20"/>
    </row>
    <row r="34" spans="1:32" x14ac:dyDescent="0.25">
      <c r="A34" s="104"/>
      <c r="R34" s="20"/>
      <c r="S34" s="20"/>
      <c r="T34" s="20"/>
      <c r="U34" s="21"/>
      <c r="V34" s="21"/>
      <c r="W34" s="21"/>
      <c r="X34" s="20"/>
      <c r="Y34" s="20"/>
      <c r="Z34" s="20"/>
      <c r="AA34" s="21"/>
      <c r="AB34" s="21"/>
      <c r="AC34" s="21"/>
      <c r="AD34" s="20"/>
      <c r="AE34" s="20"/>
      <c r="AF34" s="20"/>
    </row>
    <row r="35" spans="1:32" ht="18.75" x14ac:dyDescent="0.25">
      <c r="A35" s="122" t="s">
        <v>66</v>
      </c>
      <c r="C35" s="121" t="s">
        <v>310</v>
      </c>
      <c r="D35" s="4"/>
      <c r="E35" s="4"/>
      <c r="F35" s="4"/>
      <c r="G35" s="4"/>
      <c r="H35" s="4"/>
      <c r="I35" s="4"/>
      <c r="J35" s="4"/>
      <c r="K35" s="4"/>
      <c r="L35" s="4"/>
      <c r="M35" s="4"/>
      <c r="N35" s="4"/>
      <c r="O35" s="4"/>
      <c r="P35" s="4"/>
      <c r="Q35" s="4"/>
      <c r="R35" s="221" t="s">
        <v>379</v>
      </c>
      <c r="S35" s="221"/>
      <c r="T35" s="221"/>
      <c r="U35" s="220" t="s">
        <v>379</v>
      </c>
      <c r="V35" s="220"/>
      <c r="W35" s="220"/>
      <c r="X35" s="221" t="s">
        <v>379</v>
      </c>
      <c r="Y35" s="221"/>
      <c r="Z35" s="221"/>
      <c r="AA35" s="220" t="s">
        <v>379</v>
      </c>
      <c r="AB35" s="220"/>
      <c r="AC35" s="220"/>
      <c r="AD35" s="221" t="s">
        <v>379</v>
      </c>
      <c r="AE35" s="221"/>
      <c r="AF35" s="221"/>
    </row>
    <row r="36" spans="1:32" ht="15.75" thickBot="1" x14ac:dyDescent="0.3">
      <c r="A36" s="104"/>
      <c r="C36" s="30" t="s">
        <v>232</v>
      </c>
      <c r="E36" s="31"/>
      <c r="R36" s="20"/>
      <c r="S36" s="20"/>
      <c r="T36" s="20"/>
      <c r="U36" s="21"/>
      <c r="V36" s="21"/>
      <c r="W36" s="21"/>
      <c r="X36" s="20"/>
      <c r="Y36" s="20"/>
      <c r="Z36" s="20"/>
      <c r="AA36" s="21"/>
      <c r="AB36" s="21"/>
      <c r="AC36" s="21"/>
      <c r="AD36" s="20"/>
      <c r="AE36" s="20"/>
      <c r="AF36" s="20"/>
    </row>
    <row r="37" spans="1:32" x14ac:dyDescent="0.25">
      <c r="A37" s="104"/>
      <c r="C37" s="194"/>
      <c r="D37" s="195"/>
      <c r="E37" s="195"/>
      <c r="F37" s="195"/>
      <c r="G37" s="195"/>
      <c r="H37" s="195"/>
      <c r="I37" s="195"/>
      <c r="J37" s="195"/>
      <c r="K37" s="195"/>
      <c r="L37" s="195"/>
      <c r="M37" s="195"/>
      <c r="N37" s="195"/>
      <c r="O37" s="195"/>
      <c r="P37" s="195"/>
      <c r="Q37" s="195"/>
      <c r="R37" s="195"/>
      <c r="S37" s="196"/>
      <c r="T37" s="20"/>
      <c r="U37" s="21"/>
      <c r="V37" s="21"/>
      <c r="W37" s="21"/>
      <c r="X37" s="20"/>
      <c r="Y37" s="20"/>
      <c r="Z37" s="20"/>
      <c r="AA37" s="21"/>
      <c r="AB37" s="21"/>
      <c r="AC37" s="21"/>
      <c r="AD37" s="20"/>
      <c r="AE37" s="20"/>
      <c r="AF37" s="20"/>
    </row>
    <row r="38" spans="1:32" ht="15.75" thickBot="1" x14ac:dyDescent="0.3">
      <c r="A38" s="104"/>
      <c r="C38" s="197"/>
      <c r="D38" s="198"/>
      <c r="E38" s="198"/>
      <c r="F38" s="198"/>
      <c r="G38" s="198"/>
      <c r="H38" s="198"/>
      <c r="I38" s="198"/>
      <c r="J38" s="198"/>
      <c r="K38" s="198"/>
      <c r="L38" s="198"/>
      <c r="M38" s="198"/>
      <c r="N38" s="198"/>
      <c r="O38" s="198"/>
      <c r="P38" s="198"/>
      <c r="Q38" s="198"/>
      <c r="R38" s="198"/>
      <c r="S38" s="199"/>
      <c r="T38" s="20"/>
      <c r="U38" s="21"/>
      <c r="V38" s="21"/>
      <c r="W38" s="21"/>
      <c r="X38" s="20"/>
      <c r="Y38" s="20"/>
      <c r="Z38" s="20"/>
      <c r="AA38" s="21"/>
      <c r="AB38" s="21"/>
      <c r="AC38" s="21"/>
      <c r="AD38" s="20"/>
      <c r="AE38" s="20"/>
      <c r="AF38" s="20"/>
    </row>
    <row r="39" spans="1:32" x14ac:dyDescent="0.25">
      <c r="A39" s="104"/>
      <c r="R39" s="20"/>
      <c r="S39" s="20"/>
      <c r="T39" s="20"/>
      <c r="U39" s="21"/>
      <c r="V39" s="21"/>
      <c r="W39" s="21"/>
      <c r="X39" s="20"/>
      <c r="Y39" s="20"/>
      <c r="Z39" s="20"/>
      <c r="AA39" s="21"/>
      <c r="AB39" s="21"/>
      <c r="AC39" s="21"/>
      <c r="AD39" s="20"/>
      <c r="AE39" s="20"/>
      <c r="AF39" s="20"/>
    </row>
    <row r="40" spans="1:32" ht="28.15" customHeight="1" x14ac:dyDescent="0.25">
      <c r="A40" s="122" t="s">
        <v>67</v>
      </c>
      <c r="C40" s="232" t="s">
        <v>311</v>
      </c>
      <c r="D40" s="232"/>
      <c r="E40" s="232"/>
      <c r="F40" s="232"/>
      <c r="G40" s="232"/>
      <c r="H40" s="232"/>
      <c r="I40" s="232"/>
      <c r="J40" s="232"/>
      <c r="K40" s="232"/>
      <c r="L40" s="232"/>
      <c r="M40" s="232"/>
      <c r="N40" s="232"/>
      <c r="O40" s="232"/>
      <c r="P40" s="232"/>
      <c r="Q40" s="232"/>
      <c r="R40" s="20"/>
      <c r="S40" s="20"/>
      <c r="T40" s="20"/>
      <c r="U40" s="21"/>
      <c r="V40" s="21"/>
      <c r="W40" s="21"/>
      <c r="X40" s="20"/>
      <c r="Y40" s="20"/>
      <c r="Z40" s="20"/>
      <c r="AA40" s="21"/>
      <c r="AB40" s="21"/>
      <c r="AC40" s="21"/>
      <c r="AD40" s="20"/>
      <c r="AE40" s="20"/>
      <c r="AF40" s="20"/>
    </row>
    <row r="41" spans="1:32" x14ac:dyDescent="0.25">
      <c r="R41" s="20"/>
      <c r="S41" s="20"/>
      <c r="T41" s="20"/>
      <c r="U41" s="21"/>
      <c r="V41" s="21"/>
      <c r="W41" s="21"/>
      <c r="X41" s="20"/>
      <c r="Y41" s="20"/>
      <c r="Z41" s="20"/>
      <c r="AA41" s="21"/>
      <c r="AB41" s="21"/>
      <c r="AC41" s="21"/>
      <c r="AD41" s="20"/>
      <c r="AE41" s="20"/>
      <c r="AF41" s="20"/>
    </row>
    <row r="42" spans="1:32" x14ac:dyDescent="0.25">
      <c r="C42" s="123" t="s">
        <v>312</v>
      </c>
      <c r="R42" s="20"/>
      <c r="S42" s="20"/>
      <c r="T42" s="20"/>
      <c r="U42" s="21"/>
      <c r="V42" s="21"/>
      <c r="W42" s="21"/>
      <c r="X42" s="20"/>
      <c r="Y42" s="20"/>
      <c r="Z42" s="20"/>
      <c r="AA42" s="21"/>
      <c r="AB42" s="21"/>
      <c r="AC42" s="21"/>
      <c r="AD42" s="20"/>
      <c r="AE42" s="20"/>
      <c r="AF42" s="20"/>
    </row>
    <row r="43" spans="1:32" x14ac:dyDescent="0.25">
      <c r="C43" s="231" t="s">
        <v>58</v>
      </c>
      <c r="D43" s="231"/>
      <c r="E43" s="231"/>
      <c r="F43" s="231"/>
      <c r="G43" s="231"/>
      <c r="H43" s="231"/>
      <c r="I43" s="231"/>
      <c r="J43" s="138"/>
      <c r="K43" s="30" t="s">
        <v>313</v>
      </c>
      <c r="R43" s="20"/>
      <c r="S43" s="20"/>
      <c r="T43" s="20"/>
      <c r="U43" s="21"/>
      <c r="V43" s="21"/>
      <c r="W43" s="21"/>
      <c r="X43" s="20"/>
      <c r="Y43" s="20"/>
      <c r="Z43" s="20"/>
      <c r="AA43" s="21"/>
      <c r="AB43" s="21"/>
      <c r="AC43" s="21"/>
      <c r="AD43" s="20"/>
      <c r="AE43" s="20"/>
      <c r="AF43" s="20"/>
    </row>
    <row r="44" spans="1:32" x14ac:dyDescent="0.25">
      <c r="R44" s="20"/>
      <c r="S44" s="20"/>
      <c r="T44" s="20"/>
      <c r="U44" s="21"/>
      <c r="V44" s="21"/>
      <c r="W44" s="21"/>
      <c r="X44" s="20"/>
      <c r="Y44" s="20"/>
      <c r="Z44" s="20"/>
      <c r="AA44" s="21"/>
      <c r="AB44" s="21"/>
      <c r="AC44" s="21"/>
      <c r="AD44" s="20"/>
      <c r="AE44" s="20"/>
      <c r="AF44" s="20"/>
    </row>
    <row r="45" spans="1:32" ht="15.75" thickBot="1" x14ac:dyDescent="0.3">
      <c r="C45" s="30" t="s">
        <v>232</v>
      </c>
      <c r="E45" s="31"/>
      <c r="R45" s="20"/>
      <c r="S45" s="20"/>
      <c r="T45" s="20"/>
      <c r="U45" s="21"/>
      <c r="V45" s="21"/>
      <c r="W45" s="21"/>
      <c r="X45" s="20"/>
      <c r="Y45" s="20"/>
      <c r="Z45" s="20"/>
      <c r="AA45" s="21"/>
      <c r="AB45" s="21"/>
      <c r="AC45" s="21"/>
      <c r="AD45" s="20"/>
      <c r="AE45" s="20"/>
      <c r="AF45" s="20"/>
    </row>
    <row r="46" spans="1:32" x14ac:dyDescent="0.25">
      <c r="C46" s="194"/>
      <c r="D46" s="195"/>
      <c r="E46" s="195"/>
      <c r="F46" s="195"/>
      <c r="G46" s="195"/>
      <c r="H46" s="195"/>
      <c r="I46" s="195"/>
      <c r="J46" s="195"/>
      <c r="K46" s="195"/>
      <c r="L46" s="195"/>
      <c r="M46" s="195"/>
      <c r="N46" s="195"/>
      <c r="O46" s="195"/>
      <c r="P46" s="195"/>
      <c r="Q46" s="195"/>
      <c r="R46" s="195"/>
      <c r="S46" s="196"/>
      <c r="T46" s="20"/>
      <c r="U46" s="21"/>
      <c r="V46" s="21"/>
      <c r="W46" s="21"/>
      <c r="X46" s="20"/>
      <c r="Y46" s="20"/>
      <c r="Z46" s="20"/>
      <c r="AA46" s="21"/>
      <c r="AB46" s="21"/>
      <c r="AC46" s="21"/>
      <c r="AD46" s="20"/>
      <c r="AE46" s="20"/>
      <c r="AF46" s="20"/>
    </row>
    <row r="47" spans="1:32" ht="15.75" thickBot="1" x14ac:dyDescent="0.3">
      <c r="C47" s="197"/>
      <c r="D47" s="198"/>
      <c r="E47" s="198"/>
      <c r="F47" s="198"/>
      <c r="G47" s="198"/>
      <c r="H47" s="198"/>
      <c r="I47" s="198"/>
      <c r="J47" s="198"/>
      <c r="K47" s="198"/>
      <c r="L47" s="198"/>
      <c r="M47" s="198"/>
      <c r="N47" s="198"/>
      <c r="O47" s="198"/>
      <c r="P47" s="198"/>
      <c r="Q47" s="198"/>
      <c r="R47" s="198"/>
      <c r="S47" s="199"/>
      <c r="T47" s="20"/>
      <c r="U47" s="21"/>
      <c r="V47" s="21"/>
      <c r="W47" s="21"/>
      <c r="X47" s="20"/>
      <c r="Y47" s="20"/>
      <c r="Z47" s="20"/>
      <c r="AA47" s="21"/>
      <c r="AB47" s="21"/>
      <c r="AC47" s="21"/>
      <c r="AD47" s="20"/>
      <c r="AE47" s="20"/>
      <c r="AF47" s="20"/>
    </row>
    <row r="48" spans="1:32" x14ac:dyDescent="0.25">
      <c r="R48" s="20"/>
      <c r="S48" s="20"/>
      <c r="T48" s="20"/>
      <c r="U48" s="21"/>
      <c r="V48" s="21"/>
      <c r="W48" s="21"/>
      <c r="X48" s="20"/>
      <c r="Y48" s="20"/>
      <c r="Z48" s="20"/>
      <c r="AA48" s="21"/>
      <c r="AB48" s="21"/>
      <c r="AC48" s="21"/>
      <c r="AD48" s="20"/>
      <c r="AE48" s="20"/>
      <c r="AF48" s="20"/>
    </row>
    <row r="49" spans="1:32" ht="50.25" customHeight="1" x14ac:dyDescent="0.25">
      <c r="A49" s="122" t="s">
        <v>195</v>
      </c>
      <c r="C49" s="121" t="s">
        <v>314</v>
      </c>
      <c r="D49" s="4"/>
      <c r="E49" s="4"/>
      <c r="F49" s="4"/>
      <c r="G49" s="4"/>
      <c r="H49" s="4"/>
      <c r="I49" s="4"/>
      <c r="J49" s="4"/>
      <c r="K49" s="4"/>
      <c r="L49" s="4"/>
      <c r="M49" s="4"/>
      <c r="N49" s="4"/>
      <c r="O49" s="4"/>
      <c r="P49" s="4"/>
      <c r="Q49" s="4"/>
      <c r="R49" s="223" t="s">
        <v>379</v>
      </c>
      <c r="S49" s="223"/>
      <c r="T49" s="223"/>
      <c r="U49" s="224" t="s">
        <v>379</v>
      </c>
      <c r="V49" s="224"/>
      <c r="W49" s="224"/>
      <c r="X49" s="223" t="s">
        <v>379</v>
      </c>
      <c r="Y49" s="223"/>
      <c r="Z49" s="223"/>
      <c r="AA49" s="224" t="s">
        <v>379</v>
      </c>
      <c r="AB49" s="224"/>
      <c r="AC49" s="224"/>
      <c r="AD49" s="223" t="s">
        <v>379</v>
      </c>
      <c r="AE49" s="223"/>
      <c r="AF49" s="223"/>
    </row>
    <row r="50" spans="1:32" ht="15.75" thickBot="1" x14ac:dyDescent="0.3">
      <c r="C50" s="30" t="s">
        <v>232</v>
      </c>
      <c r="E50" s="31"/>
      <c r="R50" s="20"/>
      <c r="S50" s="20"/>
      <c r="T50" s="20"/>
      <c r="U50" s="21"/>
      <c r="V50" s="21"/>
      <c r="W50" s="21"/>
      <c r="X50" s="20"/>
      <c r="Y50" s="20"/>
      <c r="Z50" s="20"/>
      <c r="AA50" s="21"/>
      <c r="AB50" s="21"/>
      <c r="AC50" s="21"/>
      <c r="AD50" s="20"/>
      <c r="AE50" s="20"/>
      <c r="AF50" s="20"/>
    </row>
    <row r="51" spans="1:32" x14ac:dyDescent="0.25">
      <c r="C51" s="194"/>
      <c r="D51" s="195"/>
      <c r="E51" s="195"/>
      <c r="F51" s="195"/>
      <c r="G51" s="195"/>
      <c r="H51" s="195"/>
      <c r="I51" s="195"/>
      <c r="J51" s="195"/>
      <c r="K51" s="195"/>
      <c r="L51" s="195"/>
      <c r="M51" s="195"/>
      <c r="N51" s="195"/>
      <c r="O51" s="195"/>
      <c r="P51" s="195"/>
      <c r="Q51" s="195"/>
      <c r="R51" s="195"/>
      <c r="S51" s="196"/>
      <c r="T51" s="20"/>
      <c r="U51" s="21"/>
      <c r="V51" s="21"/>
      <c r="W51" s="21"/>
      <c r="X51" s="20"/>
      <c r="Y51" s="20"/>
      <c r="Z51" s="20"/>
      <c r="AA51" s="21"/>
      <c r="AB51" s="21"/>
      <c r="AC51" s="21"/>
      <c r="AD51" s="20"/>
      <c r="AE51" s="20"/>
      <c r="AF51" s="20"/>
    </row>
    <row r="52" spans="1:32" ht="15.75" thickBot="1" x14ac:dyDescent="0.3">
      <c r="C52" s="197"/>
      <c r="D52" s="198"/>
      <c r="E52" s="198"/>
      <c r="F52" s="198"/>
      <c r="G52" s="198"/>
      <c r="H52" s="198"/>
      <c r="I52" s="198"/>
      <c r="J52" s="198"/>
      <c r="K52" s="198"/>
      <c r="L52" s="198"/>
      <c r="M52" s="198"/>
      <c r="N52" s="198"/>
      <c r="O52" s="198"/>
      <c r="P52" s="198"/>
      <c r="Q52" s="198"/>
      <c r="R52" s="198"/>
      <c r="S52" s="199"/>
      <c r="T52" s="20"/>
      <c r="U52" s="21"/>
      <c r="V52" s="21"/>
      <c r="W52" s="21"/>
      <c r="X52" s="20"/>
      <c r="Y52" s="20"/>
      <c r="Z52" s="20"/>
      <c r="AA52" s="21"/>
      <c r="AB52" s="21"/>
      <c r="AC52" s="21"/>
      <c r="AD52" s="20"/>
      <c r="AE52" s="20"/>
      <c r="AF52" s="20"/>
    </row>
    <row r="53" spans="1:32" x14ac:dyDescent="0.25">
      <c r="R53" s="20"/>
      <c r="S53" s="20"/>
      <c r="T53" s="20"/>
      <c r="U53" s="21"/>
      <c r="V53" s="21"/>
      <c r="W53" s="21"/>
      <c r="X53" s="20"/>
      <c r="Y53" s="20"/>
      <c r="Z53" s="20"/>
      <c r="AA53" s="21"/>
      <c r="AB53" s="21"/>
      <c r="AC53" s="21"/>
      <c r="AD53" s="20"/>
      <c r="AE53" s="20"/>
      <c r="AF53" s="20"/>
    </row>
    <row r="54" spans="1:32" ht="30.6" customHeight="1" x14ac:dyDescent="0.25">
      <c r="A54" s="122" t="s">
        <v>198</v>
      </c>
      <c r="C54" s="232" t="s">
        <v>316</v>
      </c>
      <c r="D54" s="232"/>
      <c r="E54" s="232"/>
      <c r="F54" s="232"/>
      <c r="G54" s="232"/>
      <c r="H54" s="232"/>
      <c r="I54" s="232"/>
      <c r="J54" s="232"/>
      <c r="K54" s="232"/>
      <c r="L54" s="232"/>
      <c r="M54" s="232"/>
      <c r="N54" s="232"/>
      <c r="O54" s="232"/>
      <c r="P54" s="232"/>
      <c r="Q54" s="232"/>
      <c r="R54" s="20"/>
      <c r="S54" s="20"/>
      <c r="T54" s="20"/>
      <c r="U54" s="21"/>
      <c r="V54" s="21"/>
      <c r="W54" s="21"/>
      <c r="X54" s="20"/>
      <c r="Y54" s="20"/>
      <c r="Z54" s="20"/>
      <c r="AA54" s="21"/>
      <c r="AB54" s="21"/>
      <c r="AC54" s="21"/>
      <c r="AD54" s="20"/>
      <c r="AE54" s="20"/>
      <c r="AF54" s="20"/>
    </row>
    <row r="55" spans="1:32" x14ac:dyDescent="0.25">
      <c r="C55" s="30" t="s">
        <v>317</v>
      </c>
      <c r="E55" s="135"/>
      <c r="F55" s="30" t="s">
        <v>318</v>
      </c>
      <c r="R55" s="20"/>
      <c r="S55" s="20"/>
      <c r="T55" s="20"/>
      <c r="U55" s="21"/>
      <c r="V55" s="21"/>
      <c r="W55" s="21"/>
      <c r="X55" s="20"/>
      <c r="Y55" s="20"/>
      <c r="Z55" s="20"/>
      <c r="AA55" s="21"/>
      <c r="AB55" s="21"/>
      <c r="AC55" s="21"/>
      <c r="AD55" s="20"/>
      <c r="AE55" s="20"/>
      <c r="AF55" s="20"/>
    </row>
    <row r="56" spans="1:32" x14ac:dyDescent="0.25">
      <c r="E56" s="135"/>
      <c r="F56" s="30" t="s">
        <v>319</v>
      </c>
      <c r="R56" s="20"/>
      <c r="S56" s="20"/>
      <c r="T56" s="20"/>
      <c r="U56" s="21"/>
      <c r="V56" s="21"/>
      <c r="W56" s="21"/>
      <c r="X56" s="20"/>
      <c r="Y56" s="20"/>
      <c r="Z56" s="20"/>
      <c r="AA56" s="21"/>
      <c r="AB56" s="21"/>
      <c r="AC56" s="21"/>
      <c r="AD56" s="20"/>
      <c r="AE56" s="20"/>
      <c r="AF56" s="20"/>
    </row>
    <row r="57" spans="1:32" x14ac:dyDescent="0.25">
      <c r="E57" s="135"/>
      <c r="F57" s="30" t="s">
        <v>320</v>
      </c>
      <c r="R57" s="20"/>
      <c r="S57" s="20"/>
      <c r="T57" s="20"/>
      <c r="U57" s="21"/>
      <c r="V57" s="21"/>
      <c r="W57" s="21"/>
      <c r="X57" s="20"/>
      <c r="Y57" s="20"/>
      <c r="Z57" s="20"/>
      <c r="AA57" s="21"/>
      <c r="AB57" s="21"/>
      <c r="AC57" s="21"/>
      <c r="AD57" s="20"/>
      <c r="AE57" s="20"/>
      <c r="AF57" s="20"/>
    </row>
    <row r="58" spans="1:32" x14ac:dyDescent="0.25">
      <c r="D58" s="30" t="s">
        <v>321</v>
      </c>
      <c r="E58" s="123">
        <f>SUM(E55:E57)</f>
        <v>0</v>
      </c>
      <c r="R58" s="20"/>
      <c r="S58" s="20"/>
      <c r="T58" s="20"/>
      <c r="U58" s="21"/>
      <c r="V58" s="21"/>
      <c r="W58" s="21"/>
      <c r="X58" s="20"/>
      <c r="Y58" s="20"/>
      <c r="Z58" s="20"/>
      <c r="AA58" s="21"/>
      <c r="AB58" s="21"/>
      <c r="AC58" s="21"/>
      <c r="AD58" s="20"/>
      <c r="AE58" s="20"/>
      <c r="AF58" s="20"/>
    </row>
    <row r="59" spans="1:32" x14ac:dyDescent="0.25">
      <c r="R59" s="20"/>
      <c r="S59" s="20"/>
      <c r="T59" s="20"/>
      <c r="U59" s="21"/>
      <c r="V59" s="21"/>
      <c r="W59" s="21"/>
      <c r="X59" s="20"/>
      <c r="Y59" s="20"/>
      <c r="Z59" s="20"/>
      <c r="AA59" s="21"/>
      <c r="AB59" s="21"/>
      <c r="AC59" s="21"/>
      <c r="AD59" s="20"/>
      <c r="AE59" s="20"/>
      <c r="AF59" s="20"/>
    </row>
    <row r="60" spans="1:32" x14ac:dyDescent="0.25">
      <c r="C60" s="30" t="s">
        <v>322</v>
      </c>
      <c r="R60" s="20"/>
      <c r="S60" s="20"/>
      <c r="T60" s="20"/>
      <c r="U60" s="21"/>
      <c r="V60" s="21"/>
      <c r="W60" s="21"/>
      <c r="X60" s="20"/>
      <c r="Y60" s="20"/>
      <c r="Z60" s="20"/>
      <c r="AA60" s="21"/>
      <c r="AB60" s="21"/>
      <c r="AC60" s="21"/>
      <c r="AD60" s="20"/>
      <c r="AE60" s="20"/>
      <c r="AF60" s="20"/>
    </row>
    <row r="61" spans="1:32" x14ac:dyDescent="0.25">
      <c r="D61" s="140" t="s">
        <v>221</v>
      </c>
      <c r="E61" s="135"/>
      <c r="F61" s="135"/>
      <c r="G61" s="135"/>
      <c r="H61" s="135"/>
      <c r="I61" s="135"/>
      <c r="J61" s="135"/>
      <c r="K61" s="135"/>
      <c r="L61" s="135"/>
      <c r="M61" s="135"/>
      <c r="R61" s="20"/>
      <c r="S61" s="20"/>
      <c r="T61" s="20"/>
      <c r="U61" s="21"/>
      <c r="V61" s="21"/>
      <c r="W61" s="21"/>
      <c r="X61" s="20"/>
      <c r="Y61" s="20"/>
      <c r="Z61" s="20"/>
      <c r="AA61" s="21"/>
      <c r="AB61" s="21"/>
      <c r="AC61" s="21"/>
      <c r="AD61" s="20"/>
      <c r="AE61" s="20"/>
      <c r="AF61" s="20"/>
    </row>
    <row r="62" spans="1:32" ht="46.5" customHeight="1" x14ac:dyDescent="0.25">
      <c r="A62" s="122" t="s">
        <v>200</v>
      </c>
      <c r="C62" s="121" t="s">
        <v>315</v>
      </c>
      <c r="D62" s="4"/>
      <c r="E62" s="4"/>
      <c r="F62" s="4"/>
      <c r="G62" s="4"/>
      <c r="H62" s="4"/>
      <c r="I62" s="4"/>
      <c r="J62" s="4"/>
      <c r="K62" s="4"/>
      <c r="L62" s="4"/>
      <c r="M62" s="4"/>
      <c r="N62" s="4"/>
      <c r="O62" s="4"/>
      <c r="P62" s="4"/>
      <c r="Q62" s="4"/>
      <c r="R62" s="223" t="s">
        <v>379</v>
      </c>
      <c r="S62" s="223"/>
      <c r="T62" s="223"/>
      <c r="U62" s="224" t="s">
        <v>379</v>
      </c>
      <c r="V62" s="224"/>
      <c r="W62" s="224"/>
      <c r="X62" s="223" t="s">
        <v>379</v>
      </c>
      <c r="Y62" s="223"/>
      <c r="Z62" s="223"/>
      <c r="AA62" s="224" t="s">
        <v>379</v>
      </c>
      <c r="AB62" s="224"/>
      <c r="AC62" s="224"/>
      <c r="AD62" s="223" t="s">
        <v>379</v>
      </c>
      <c r="AE62" s="223"/>
      <c r="AF62" s="223"/>
    </row>
    <row r="63" spans="1:32" ht="15.75" thickBot="1" x14ac:dyDescent="0.3">
      <c r="C63" s="30" t="s">
        <v>232</v>
      </c>
      <c r="E63" s="31"/>
      <c r="R63" s="20"/>
      <c r="S63" s="20"/>
      <c r="T63" s="20"/>
      <c r="U63" s="21"/>
      <c r="V63" s="21"/>
      <c r="W63" s="21"/>
      <c r="X63" s="20"/>
      <c r="Y63" s="20"/>
      <c r="Z63" s="20"/>
      <c r="AA63" s="21"/>
      <c r="AB63" s="21"/>
      <c r="AC63" s="21"/>
      <c r="AD63" s="20"/>
      <c r="AE63" s="20"/>
      <c r="AF63" s="20"/>
    </row>
    <row r="64" spans="1:32" x14ac:dyDescent="0.25">
      <c r="C64" s="194"/>
      <c r="D64" s="195"/>
      <c r="E64" s="195"/>
      <c r="F64" s="195"/>
      <c r="G64" s="195"/>
      <c r="H64" s="195"/>
      <c r="I64" s="195"/>
      <c r="J64" s="195"/>
      <c r="K64" s="195"/>
      <c r="L64" s="195"/>
      <c r="M64" s="195"/>
      <c r="N64" s="195"/>
      <c r="O64" s="195"/>
      <c r="P64" s="195"/>
      <c r="Q64" s="195"/>
      <c r="R64" s="195"/>
      <c r="S64" s="196"/>
      <c r="T64" s="20"/>
      <c r="U64" s="21"/>
      <c r="V64" s="21"/>
      <c r="W64" s="21"/>
      <c r="X64" s="20"/>
      <c r="Y64" s="20"/>
      <c r="Z64" s="20"/>
      <c r="AA64" s="21"/>
      <c r="AB64" s="21"/>
      <c r="AC64" s="21"/>
      <c r="AD64" s="20"/>
      <c r="AE64" s="20"/>
      <c r="AF64" s="20"/>
    </row>
    <row r="65" spans="1:32" ht="15.75" thickBot="1" x14ac:dyDescent="0.3">
      <c r="C65" s="197"/>
      <c r="D65" s="198"/>
      <c r="E65" s="198"/>
      <c r="F65" s="198"/>
      <c r="G65" s="198"/>
      <c r="H65" s="198"/>
      <c r="I65" s="198"/>
      <c r="J65" s="198"/>
      <c r="K65" s="198"/>
      <c r="L65" s="198"/>
      <c r="M65" s="198"/>
      <c r="N65" s="198"/>
      <c r="O65" s="198"/>
      <c r="P65" s="198"/>
      <c r="Q65" s="198"/>
      <c r="R65" s="198"/>
      <c r="S65" s="199"/>
      <c r="T65" s="20"/>
      <c r="U65" s="21"/>
      <c r="V65" s="21"/>
      <c r="W65" s="21"/>
      <c r="X65" s="20"/>
      <c r="Y65" s="20"/>
      <c r="Z65" s="20"/>
      <c r="AA65" s="21"/>
      <c r="AB65" s="21"/>
      <c r="AC65" s="21"/>
      <c r="AD65" s="20"/>
      <c r="AE65" s="20"/>
      <c r="AF65" s="20"/>
    </row>
    <row r="66" spans="1:32" x14ac:dyDescent="0.25">
      <c r="R66" s="20"/>
      <c r="S66" s="20"/>
      <c r="T66" s="20"/>
      <c r="U66" s="21"/>
      <c r="V66" s="21"/>
      <c r="W66" s="21"/>
      <c r="X66" s="20"/>
      <c r="Y66" s="20"/>
      <c r="Z66" s="20"/>
      <c r="AA66" s="21"/>
      <c r="AB66" s="21"/>
      <c r="AC66" s="21"/>
      <c r="AD66" s="20"/>
      <c r="AE66" s="20"/>
      <c r="AF66" s="20"/>
    </row>
    <row r="67" spans="1:32" ht="23.25" x14ac:dyDescent="0.25">
      <c r="A67" s="41">
        <v>5</v>
      </c>
      <c r="B67" s="28" t="s">
        <v>323</v>
      </c>
      <c r="C67" s="8"/>
      <c r="D67" s="8"/>
      <c r="E67" s="8"/>
      <c r="F67" s="8"/>
      <c r="G67" s="8"/>
      <c r="H67" s="8"/>
      <c r="I67" s="8"/>
      <c r="J67" s="8"/>
      <c r="K67" s="8"/>
      <c r="L67" s="8"/>
      <c r="M67" s="8"/>
      <c r="N67" s="8"/>
      <c r="O67" s="8"/>
      <c r="P67" s="8"/>
      <c r="Q67" s="8"/>
      <c r="R67" s="222"/>
      <c r="S67" s="222"/>
      <c r="T67" s="222"/>
      <c r="U67" s="226"/>
      <c r="V67" s="226"/>
      <c r="W67" s="226"/>
      <c r="X67" s="222"/>
      <c r="Y67" s="222"/>
      <c r="Z67" s="222"/>
      <c r="AA67" s="226"/>
      <c r="AB67" s="226"/>
      <c r="AC67" s="226"/>
      <c r="AD67" s="222"/>
      <c r="AE67" s="222"/>
      <c r="AF67" s="222"/>
    </row>
    <row r="68" spans="1:32" x14ac:dyDescent="0.25">
      <c r="R68" s="20"/>
      <c r="S68" s="20"/>
      <c r="T68" s="20"/>
      <c r="U68" s="21"/>
      <c r="V68" s="21"/>
      <c r="W68" s="21"/>
      <c r="X68" s="20"/>
      <c r="Y68" s="20"/>
      <c r="Z68" s="20"/>
      <c r="AA68" s="21"/>
      <c r="AB68" s="21"/>
      <c r="AC68" s="21"/>
      <c r="AD68" s="20"/>
      <c r="AE68" s="20"/>
      <c r="AF68" s="20"/>
    </row>
    <row r="69" spans="1:32" x14ac:dyDescent="0.25">
      <c r="R69" s="20"/>
      <c r="S69" s="20"/>
      <c r="T69" s="20"/>
      <c r="U69" s="21"/>
      <c r="V69" s="21"/>
      <c r="W69" s="21"/>
      <c r="X69" s="20"/>
      <c r="Y69" s="20"/>
      <c r="Z69" s="20"/>
      <c r="AA69" s="21"/>
      <c r="AB69" s="21"/>
      <c r="AC69" s="21"/>
      <c r="AD69" s="20"/>
      <c r="AE69" s="20"/>
      <c r="AF69" s="20"/>
    </row>
    <row r="70" spans="1:32" ht="18.75" x14ac:dyDescent="0.3">
      <c r="A70" s="42" t="s">
        <v>62</v>
      </c>
      <c r="C70" s="27" t="s">
        <v>325</v>
      </c>
      <c r="D70" s="4"/>
      <c r="E70" s="4"/>
      <c r="F70" s="4"/>
      <c r="G70" s="4"/>
      <c r="H70" s="4"/>
      <c r="I70" s="4"/>
      <c r="J70" s="4"/>
      <c r="K70" s="4"/>
      <c r="L70" s="4"/>
      <c r="M70" s="4"/>
      <c r="N70" s="4"/>
      <c r="O70" s="4"/>
      <c r="P70" s="4"/>
      <c r="Q70" s="4"/>
      <c r="R70" s="221" t="s">
        <v>379</v>
      </c>
      <c r="S70" s="221"/>
      <c r="T70" s="221"/>
      <c r="U70" s="220" t="s">
        <v>379</v>
      </c>
      <c r="V70" s="220"/>
      <c r="W70" s="220"/>
      <c r="X70" s="221" t="s">
        <v>379</v>
      </c>
      <c r="Y70" s="221"/>
      <c r="Z70" s="221"/>
      <c r="AA70" s="220" t="s">
        <v>379</v>
      </c>
      <c r="AB70" s="220"/>
      <c r="AC70" s="220"/>
      <c r="AD70" s="221" t="s">
        <v>379</v>
      </c>
      <c r="AE70" s="221"/>
      <c r="AF70" s="221"/>
    </row>
    <row r="71" spans="1:32" ht="15.75" thickBot="1" x14ac:dyDescent="0.3">
      <c r="C71" s="30" t="s">
        <v>232</v>
      </c>
      <c r="E71" s="31"/>
      <c r="R71" s="20"/>
      <c r="S71" s="20"/>
      <c r="T71" s="20"/>
      <c r="U71" s="21"/>
      <c r="V71" s="21"/>
      <c r="W71" s="21"/>
      <c r="X71" s="20"/>
      <c r="Y71" s="20"/>
      <c r="Z71" s="20"/>
      <c r="AA71" s="21"/>
      <c r="AB71" s="21"/>
      <c r="AC71" s="21"/>
      <c r="AD71" s="20"/>
      <c r="AE71" s="20"/>
      <c r="AF71" s="20"/>
    </row>
    <row r="72" spans="1:32" x14ac:dyDescent="0.25">
      <c r="C72" s="194"/>
      <c r="D72" s="195"/>
      <c r="E72" s="195"/>
      <c r="F72" s="195"/>
      <c r="G72" s="195"/>
      <c r="H72" s="195"/>
      <c r="I72" s="195"/>
      <c r="J72" s="195"/>
      <c r="K72" s="195"/>
      <c r="L72" s="195"/>
      <c r="M72" s="195"/>
      <c r="N72" s="195"/>
      <c r="O72" s="195"/>
      <c r="P72" s="195"/>
      <c r="Q72" s="195"/>
      <c r="R72" s="195"/>
      <c r="S72" s="196"/>
      <c r="T72" s="20"/>
      <c r="U72" s="21"/>
      <c r="V72" s="21"/>
      <c r="W72" s="21"/>
      <c r="X72" s="20"/>
      <c r="Y72" s="20"/>
      <c r="Z72" s="20"/>
      <c r="AA72" s="21"/>
      <c r="AB72" s="21"/>
      <c r="AC72" s="21"/>
      <c r="AD72" s="20"/>
      <c r="AE72" s="20"/>
      <c r="AF72" s="20"/>
    </row>
    <row r="73" spans="1:32" ht="15.75" thickBot="1" x14ac:dyDescent="0.3">
      <c r="C73" s="197"/>
      <c r="D73" s="198"/>
      <c r="E73" s="198"/>
      <c r="F73" s="198"/>
      <c r="G73" s="198"/>
      <c r="H73" s="198"/>
      <c r="I73" s="198"/>
      <c r="J73" s="198"/>
      <c r="K73" s="198"/>
      <c r="L73" s="198"/>
      <c r="M73" s="198"/>
      <c r="N73" s="198"/>
      <c r="O73" s="198"/>
      <c r="P73" s="198"/>
      <c r="Q73" s="198"/>
      <c r="R73" s="198"/>
      <c r="S73" s="199"/>
      <c r="T73" s="20"/>
      <c r="U73" s="21"/>
      <c r="V73" s="21"/>
      <c r="W73" s="21"/>
      <c r="X73" s="20"/>
      <c r="Y73" s="20"/>
      <c r="Z73" s="20"/>
      <c r="AA73" s="21"/>
      <c r="AB73" s="21"/>
      <c r="AC73" s="21"/>
      <c r="AD73" s="20"/>
      <c r="AE73" s="20"/>
      <c r="AF73" s="20"/>
    </row>
    <row r="74" spans="1:32" x14ac:dyDescent="0.25">
      <c r="E74" s="31"/>
      <c r="F74" s="31"/>
      <c r="R74" s="20"/>
      <c r="S74" s="20"/>
      <c r="T74" s="20"/>
      <c r="U74" s="21"/>
      <c r="V74" s="21"/>
      <c r="W74" s="21"/>
      <c r="X74" s="20"/>
      <c r="Y74" s="20"/>
      <c r="Z74" s="20"/>
      <c r="AA74" s="21"/>
      <c r="AB74" s="21"/>
      <c r="AC74" s="21"/>
      <c r="AD74" s="20"/>
      <c r="AE74" s="20"/>
      <c r="AF74" s="20"/>
    </row>
    <row r="75" spans="1:32" ht="18.75" x14ac:dyDescent="0.3">
      <c r="A75" s="42" t="s">
        <v>63</v>
      </c>
      <c r="C75" s="27" t="s">
        <v>326</v>
      </c>
      <c r="D75" s="4"/>
      <c r="E75" s="4"/>
      <c r="F75" s="4"/>
      <c r="G75" s="4"/>
      <c r="H75" s="4"/>
      <c r="I75" s="4"/>
      <c r="J75" s="4"/>
      <c r="K75" s="4"/>
      <c r="L75" s="4"/>
      <c r="M75" s="4"/>
      <c r="N75" s="4"/>
      <c r="O75" s="4"/>
      <c r="P75" s="4"/>
      <c r="Q75" s="4"/>
      <c r="R75" s="221" t="s">
        <v>379</v>
      </c>
      <c r="S75" s="221"/>
      <c r="T75" s="221"/>
      <c r="U75" s="220" t="s">
        <v>379</v>
      </c>
      <c r="V75" s="220"/>
      <c r="W75" s="220"/>
      <c r="X75" s="221" t="s">
        <v>379</v>
      </c>
      <c r="Y75" s="221"/>
      <c r="Z75" s="221"/>
      <c r="AA75" s="220" t="s">
        <v>379</v>
      </c>
      <c r="AB75" s="220"/>
      <c r="AC75" s="220"/>
      <c r="AD75" s="221" t="s">
        <v>379</v>
      </c>
      <c r="AE75" s="221"/>
      <c r="AF75" s="221"/>
    </row>
    <row r="76" spans="1:32" ht="15.75" thickBot="1" x14ac:dyDescent="0.3">
      <c r="C76" s="30" t="s">
        <v>232</v>
      </c>
      <c r="E76" s="31"/>
      <c r="R76" s="20"/>
      <c r="S76" s="20"/>
      <c r="T76" s="20"/>
      <c r="U76" s="21"/>
      <c r="V76" s="21"/>
      <c r="W76" s="21"/>
      <c r="X76" s="20"/>
      <c r="Y76" s="20"/>
      <c r="Z76" s="20"/>
      <c r="AA76" s="21"/>
      <c r="AB76" s="21"/>
      <c r="AC76" s="21"/>
      <c r="AD76" s="20"/>
      <c r="AE76" s="20"/>
      <c r="AF76" s="20"/>
    </row>
    <row r="77" spans="1:32" x14ac:dyDescent="0.25">
      <c r="C77" s="194"/>
      <c r="D77" s="195"/>
      <c r="E77" s="195"/>
      <c r="F77" s="195"/>
      <c r="G77" s="195"/>
      <c r="H77" s="195"/>
      <c r="I77" s="195"/>
      <c r="J77" s="195"/>
      <c r="K77" s="195"/>
      <c r="L77" s="195"/>
      <c r="M77" s="195"/>
      <c r="N77" s="195"/>
      <c r="O77" s="195"/>
      <c r="P77" s="195"/>
      <c r="Q77" s="195"/>
      <c r="R77" s="195"/>
      <c r="S77" s="196"/>
      <c r="T77" s="20"/>
      <c r="U77" s="21"/>
      <c r="V77" s="21"/>
      <c r="W77" s="21"/>
      <c r="X77" s="20"/>
      <c r="Y77" s="20"/>
      <c r="Z77" s="20"/>
      <c r="AA77" s="21"/>
      <c r="AB77" s="21"/>
      <c r="AC77" s="21"/>
      <c r="AD77" s="20"/>
      <c r="AE77" s="20"/>
      <c r="AF77" s="20"/>
    </row>
    <row r="78" spans="1:32" ht="15.75" thickBot="1" x14ac:dyDescent="0.3">
      <c r="C78" s="197"/>
      <c r="D78" s="198"/>
      <c r="E78" s="198"/>
      <c r="F78" s="198"/>
      <c r="G78" s="198"/>
      <c r="H78" s="198"/>
      <c r="I78" s="198"/>
      <c r="J78" s="198"/>
      <c r="K78" s="198"/>
      <c r="L78" s="198"/>
      <c r="M78" s="198"/>
      <c r="N78" s="198"/>
      <c r="O78" s="198"/>
      <c r="P78" s="198"/>
      <c r="Q78" s="198"/>
      <c r="R78" s="198"/>
      <c r="S78" s="199"/>
      <c r="T78" s="20"/>
      <c r="U78" s="21"/>
      <c r="V78" s="21"/>
      <c r="W78" s="21"/>
      <c r="X78" s="20"/>
      <c r="Y78" s="20"/>
      <c r="Z78" s="20"/>
      <c r="AA78" s="21"/>
      <c r="AB78" s="21"/>
      <c r="AC78" s="21"/>
      <c r="AD78" s="20"/>
      <c r="AE78" s="20"/>
      <c r="AF78" s="20"/>
    </row>
    <row r="79" spans="1:32" x14ac:dyDescent="0.25">
      <c r="R79" s="20"/>
      <c r="S79" s="20"/>
      <c r="T79" s="20"/>
      <c r="U79" s="21"/>
      <c r="V79" s="21"/>
      <c r="W79" s="21"/>
      <c r="X79" s="20"/>
      <c r="Y79" s="20"/>
      <c r="Z79" s="20"/>
      <c r="AA79" s="21"/>
      <c r="AB79" s="21"/>
      <c r="AC79" s="21"/>
      <c r="AD79" s="20"/>
      <c r="AE79" s="20"/>
      <c r="AF79" s="20"/>
    </row>
    <row r="80" spans="1:32" ht="31.15" customHeight="1" x14ac:dyDescent="0.25">
      <c r="A80" s="122" t="s">
        <v>64</v>
      </c>
      <c r="C80" s="121" t="s">
        <v>327</v>
      </c>
      <c r="D80" s="4"/>
      <c r="E80" s="4"/>
      <c r="F80" s="4"/>
      <c r="G80" s="4"/>
      <c r="H80" s="4"/>
      <c r="I80" s="4"/>
      <c r="J80" s="4"/>
      <c r="K80" s="4"/>
      <c r="L80" s="4"/>
      <c r="M80" s="4"/>
      <c r="N80" s="4"/>
      <c r="O80" s="4"/>
      <c r="P80" s="4"/>
      <c r="Q80" s="4"/>
      <c r="R80" s="223" t="s">
        <v>379</v>
      </c>
      <c r="S80" s="223"/>
      <c r="T80" s="223"/>
      <c r="U80" s="220" t="s">
        <v>379</v>
      </c>
      <c r="V80" s="220"/>
      <c r="W80" s="220"/>
      <c r="X80" s="223" t="s">
        <v>379</v>
      </c>
      <c r="Y80" s="223"/>
      <c r="Z80" s="223"/>
      <c r="AA80" s="220" t="s">
        <v>379</v>
      </c>
      <c r="AB80" s="220"/>
      <c r="AC80" s="220"/>
      <c r="AD80" s="223" t="s">
        <v>379</v>
      </c>
      <c r="AE80" s="223"/>
      <c r="AF80" s="223"/>
    </row>
    <row r="81" spans="1:32" ht="15.75" thickBot="1" x14ac:dyDescent="0.3">
      <c r="C81" s="30" t="s">
        <v>232</v>
      </c>
      <c r="E81" s="31"/>
      <c r="R81" s="20"/>
      <c r="S81" s="20"/>
      <c r="T81" s="20"/>
      <c r="U81" s="21"/>
      <c r="V81" s="21"/>
      <c r="W81" s="21"/>
      <c r="X81" s="20"/>
      <c r="Y81" s="20"/>
      <c r="Z81" s="20"/>
      <c r="AA81" s="21"/>
      <c r="AB81" s="21"/>
      <c r="AC81" s="21"/>
      <c r="AD81" s="20"/>
      <c r="AE81" s="20"/>
      <c r="AF81" s="20"/>
    </row>
    <row r="82" spans="1:32" x14ac:dyDescent="0.25">
      <c r="C82" s="194"/>
      <c r="D82" s="195"/>
      <c r="E82" s="195"/>
      <c r="F82" s="195"/>
      <c r="G82" s="195"/>
      <c r="H82" s="195"/>
      <c r="I82" s="195"/>
      <c r="J82" s="195"/>
      <c r="K82" s="195"/>
      <c r="L82" s="195"/>
      <c r="M82" s="195"/>
      <c r="N82" s="195"/>
      <c r="O82" s="195"/>
      <c r="P82" s="195"/>
      <c r="Q82" s="195"/>
      <c r="R82" s="195"/>
      <c r="S82" s="196"/>
      <c r="T82" s="20"/>
      <c r="U82" s="21"/>
      <c r="V82" s="21"/>
      <c r="W82" s="21"/>
      <c r="X82" s="20"/>
      <c r="Y82" s="20"/>
      <c r="Z82" s="20"/>
      <c r="AA82" s="21"/>
      <c r="AB82" s="21"/>
      <c r="AC82" s="21"/>
      <c r="AD82" s="20"/>
      <c r="AE82" s="20"/>
      <c r="AF82" s="20"/>
    </row>
    <row r="83" spans="1:32" ht="15.75" thickBot="1" x14ac:dyDescent="0.3">
      <c r="C83" s="197"/>
      <c r="D83" s="198"/>
      <c r="E83" s="198"/>
      <c r="F83" s="198"/>
      <c r="G83" s="198"/>
      <c r="H83" s="198"/>
      <c r="I83" s="198"/>
      <c r="J83" s="198"/>
      <c r="K83" s="198"/>
      <c r="L83" s="198"/>
      <c r="M83" s="198"/>
      <c r="N83" s="198"/>
      <c r="O83" s="198"/>
      <c r="P83" s="198"/>
      <c r="Q83" s="198"/>
      <c r="R83" s="198"/>
      <c r="S83" s="199"/>
      <c r="T83" s="20"/>
      <c r="U83" s="21"/>
      <c r="V83" s="21"/>
      <c r="W83" s="21"/>
      <c r="X83" s="20"/>
      <c r="Y83" s="20"/>
      <c r="Z83" s="20"/>
      <c r="AA83" s="21"/>
      <c r="AB83" s="21"/>
      <c r="AC83" s="21"/>
      <c r="AD83" s="20"/>
      <c r="AE83" s="20"/>
      <c r="AF83" s="20"/>
    </row>
    <row r="84" spans="1:32" x14ac:dyDescent="0.25">
      <c r="E84" s="31"/>
      <c r="F84" s="31"/>
      <c r="R84" s="20"/>
      <c r="S84" s="20"/>
      <c r="T84" s="20"/>
      <c r="U84" s="21"/>
      <c r="V84" s="21"/>
      <c r="W84" s="21"/>
      <c r="X84" s="20"/>
      <c r="Y84" s="20"/>
      <c r="Z84" s="20"/>
      <c r="AA84" s="21"/>
      <c r="AB84" s="21"/>
      <c r="AC84" s="21"/>
      <c r="AD84" s="20"/>
      <c r="AE84" s="20"/>
      <c r="AF84" s="20"/>
    </row>
    <row r="85" spans="1:32" ht="18.75" x14ac:dyDescent="0.3">
      <c r="A85" s="42" t="s">
        <v>220</v>
      </c>
      <c r="C85" s="27" t="s">
        <v>329</v>
      </c>
      <c r="D85" s="4"/>
      <c r="E85" s="4"/>
      <c r="F85" s="4"/>
      <c r="G85" s="4"/>
      <c r="H85" s="4"/>
      <c r="I85" s="4"/>
      <c r="J85" s="4"/>
      <c r="K85" s="4"/>
      <c r="L85" s="4"/>
      <c r="M85" s="4"/>
      <c r="N85" s="4"/>
      <c r="O85" s="4"/>
      <c r="P85" s="4"/>
      <c r="Q85" s="4"/>
      <c r="R85" s="20"/>
      <c r="S85" s="20"/>
      <c r="T85" s="20"/>
      <c r="U85" s="21"/>
      <c r="V85" s="21"/>
      <c r="W85" s="21"/>
      <c r="X85" s="20"/>
      <c r="Y85" s="20"/>
      <c r="Z85" s="20"/>
      <c r="AA85" s="21"/>
      <c r="AB85" s="21"/>
      <c r="AC85" s="21"/>
      <c r="AD85" s="20"/>
      <c r="AE85" s="20"/>
      <c r="AF85" s="20"/>
    </row>
    <row r="86" spans="1:32" ht="15.75" thickBot="1" x14ac:dyDescent="0.3">
      <c r="C86" s="30" t="s">
        <v>324</v>
      </c>
      <c r="E86" s="31"/>
      <c r="R86" s="20"/>
      <c r="S86" s="20"/>
      <c r="T86" s="20"/>
      <c r="U86" s="21"/>
      <c r="V86" s="21"/>
      <c r="W86" s="21"/>
      <c r="X86" s="20"/>
      <c r="Y86" s="20"/>
      <c r="Z86" s="20"/>
      <c r="AA86" s="21"/>
      <c r="AB86" s="21"/>
      <c r="AC86" s="21"/>
      <c r="AD86" s="20"/>
      <c r="AE86" s="20"/>
      <c r="AF86" s="20"/>
    </row>
    <row r="87" spans="1:32" x14ac:dyDescent="0.25">
      <c r="C87" s="194"/>
      <c r="D87" s="195"/>
      <c r="E87" s="195"/>
      <c r="F87" s="195"/>
      <c r="G87" s="195"/>
      <c r="H87" s="195"/>
      <c r="I87" s="195"/>
      <c r="J87" s="195"/>
      <c r="K87" s="195"/>
      <c r="L87" s="195"/>
      <c r="M87" s="195"/>
      <c r="N87" s="195"/>
      <c r="O87" s="195"/>
      <c r="P87" s="195"/>
      <c r="Q87" s="195"/>
      <c r="R87" s="195"/>
      <c r="S87" s="196"/>
      <c r="T87" s="20"/>
      <c r="U87" s="21"/>
      <c r="V87" s="21"/>
      <c r="W87" s="21"/>
      <c r="X87" s="20"/>
      <c r="Y87" s="20"/>
      <c r="Z87" s="20"/>
      <c r="AA87" s="21"/>
      <c r="AB87" s="21"/>
      <c r="AC87" s="21"/>
      <c r="AD87" s="20"/>
      <c r="AE87" s="20"/>
      <c r="AF87" s="20"/>
    </row>
    <row r="88" spans="1:32" ht="15.75" thickBot="1" x14ac:dyDescent="0.3">
      <c r="C88" s="197"/>
      <c r="D88" s="198"/>
      <c r="E88" s="198"/>
      <c r="F88" s="198"/>
      <c r="G88" s="198"/>
      <c r="H88" s="198"/>
      <c r="I88" s="198"/>
      <c r="J88" s="198"/>
      <c r="K88" s="198"/>
      <c r="L88" s="198"/>
      <c r="M88" s="198"/>
      <c r="N88" s="198"/>
      <c r="O88" s="198"/>
      <c r="P88" s="198"/>
      <c r="Q88" s="198"/>
      <c r="R88" s="198"/>
      <c r="S88" s="199"/>
      <c r="T88" s="20"/>
      <c r="U88" s="21"/>
      <c r="V88" s="21"/>
      <c r="W88" s="21"/>
      <c r="X88" s="20"/>
      <c r="Y88" s="20"/>
      <c r="Z88" s="20"/>
      <c r="AA88" s="21"/>
      <c r="AB88" s="21"/>
      <c r="AC88" s="21"/>
      <c r="AD88" s="20"/>
      <c r="AE88" s="20"/>
      <c r="AF88" s="20"/>
    </row>
    <row r="89" spans="1:32" x14ac:dyDescent="0.25">
      <c r="E89" s="31"/>
      <c r="F89" s="31"/>
      <c r="R89" s="20"/>
      <c r="S89" s="20"/>
      <c r="T89" s="20"/>
      <c r="U89" s="21"/>
      <c r="V89" s="21"/>
      <c r="W89" s="21"/>
      <c r="X89" s="20"/>
      <c r="Y89" s="20"/>
      <c r="Z89" s="20"/>
      <c r="AA89" s="21"/>
      <c r="AB89" s="21"/>
      <c r="AC89" s="21"/>
      <c r="AD89" s="20"/>
      <c r="AE89" s="20"/>
      <c r="AF89" s="20"/>
    </row>
    <row r="90" spans="1:32" ht="18.75" x14ac:dyDescent="0.3">
      <c r="A90" s="42" t="s">
        <v>65</v>
      </c>
      <c r="C90" s="27" t="s">
        <v>328</v>
      </c>
      <c r="D90" s="4"/>
      <c r="E90" s="4"/>
      <c r="F90" s="4"/>
      <c r="G90" s="4"/>
      <c r="H90" s="4"/>
      <c r="I90" s="4"/>
      <c r="J90" s="4"/>
      <c r="K90" s="4"/>
      <c r="L90" s="4"/>
      <c r="M90" s="4"/>
      <c r="N90" s="4"/>
      <c r="O90" s="4"/>
      <c r="P90" s="4"/>
      <c r="Q90" s="4"/>
      <c r="R90" s="221" t="s">
        <v>379</v>
      </c>
      <c r="S90" s="221"/>
      <c r="T90" s="221"/>
      <c r="U90" s="220" t="s">
        <v>379</v>
      </c>
      <c r="V90" s="220"/>
      <c r="W90" s="220"/>
      <c r="X90" s="221" t="s">
        <v>379</v>
      </c>
      <c r="Y90" s="221"/>
      <c r="Z90" s="221"/>
      <c r="AA90" s="220" t="s">
        <v>379</v>
      </c>
      <c r="AB90" s="220"/>
      <c r="AC90" s="220"/>
      <c r="AD90" s="221" t="s">
        <v>379</v>
      </c>
      <c r="AE90" s="221"/>
      <c r="AF90" s="221"/>
    </row>
    <row r="91" spans="1:32" ht="15.75" thickBot="1" x14ac:dyDescent="0.3">
      <c r="C91" s="30" t="s">
        <v>232</v>
      </c>
      <c r="E91" s="31"/>
      <c r="R91" s="20"/>
      <c r="S91" s="20"/>
      <c r="T91" s="20"/>
      <c r="U91" s="21"/>
      <c r="V91" s="21"/>
      <c r="W91" s="21"/>
      <c r="X91" s="20"/>
      <c r="Y91" s="20"/>
      <c r="Z91" s="20"/>
      <c r="AA91" s="21"/>
      <c r="AB91" s="21"/>
      <c r="AC91" s="21"/>
      <c r="AD91" s="20"/>
      <c r="AE91" s="20"/>
      <c r="AF91" s="20"/>
    </row>
    <row r="92" spans="1:32" x14ac:dyDescent="0.25">
      <c r="C92" s="194"/>
      <c r="D92" s="195"/>
      <c r="E92" s="195"/>
      <c r="F92" s="195"/>
      <c r="G92" s="195"/>
      <c r="H92" s="195"/>
      <c r="I92" s="195"/>
      <c r="J92" s="195"/>
      <c r="K92" s="195"/>
      <c r="L92" s="195"/>
      <c r="M92" s="195"/>
      <c r="N92" s="195"/>
      <c r="O92" s="195"/>
      <c r="P92" s="195"/>
      <c r="Q92" s="195"/>
      <c r="R92" s="195"/>
      <c r="S92" s="196"/>
      <c r="T92" s="20"/>
      <c r="U92" s="21"/>
      <c r="V92" s="21"/>
      <c r="W92" s="21"/>
      <c r="X92" s="20"/>
      <c r="Y92" s="20"/>
      <c r="Z92" s="20"/>
      <c r="AA92" s="21"/>
      <c r="AB92" s="21"/>
      <c r="AC92" s="21"/>
      <c r="AD92" s="20"/>
      <c r="AE92" s="20"/>
      <c r="AF92" s="20"/>
    </row>
    <row r="93" spans="1:32" ht="15.75" thickBot="1" x14ac:dyDescent="0.3">
      <c r="C93" s="197"/>
      <c r="D93" s="198"/>
      <c r="E93" s="198"/>
      <c r="F93" s="198"/>
      <c r="G93" s="198"/>
      <c r="H93" s="198"/>
      <c r="I93" s="198"/>
      <c r="J93" s="198"/>
      <c r="K93" s="198"/>
      <c r="L93" s="198"/>
      <c r="M93" s="198"/>
      <c r="N93" s="198"/>
      <c r="O93" s="198"/>
      <c r="P93" s="198"/>
      <c r="Q93" s="198"/>
      <c r="R93" s="198"/>
      <c r="S93" s="199"/>
      <c r="T93" s="20"/>
      <c r="U93" s="21"/>
      <c r="V93" s="21"/>
      <c r="W93" s="21"/>
      <c r="X93" s="20"/>
      <c r="Y93" s="20"/>
      <c r="Z93" s="20"/>
      <c r="AA93" s="21"/>
      <c r="AB93" s="21"/>
      <c r="AC93" s="21"/>
      <c r="AD93" s="20"/>
      <c r="AE93" s="20"/>
      <c r="AF93" s="20"/>
    </row>
    <row r="94" spans="1:32" x14ac:dyDescent="0.25">
      <c r="R94" s="20"/>
      <c r="S94" s="20"/>
      <c r="T94" s="20"/>
      <c r="U94" s="21"/>
      <c r="V94" s="21"/>
      <c r="W94" s="21"/>
      <c r="X94" s="20"/>
      <c r="Y94" s="20"/>
      <c r="Z94" s="20"/>
      <c r="AA94" s="21"/>
      <c r="AB94" s="21"/>
      <c r="AC94" s="21"/>
      <c r="AD94" s="20"/>
      <c r="AE94" s="20"/>
      <c r="AF94" s="20"/>
    </row>
    <row r="95" spans="1:32" ht="18.75" x14ac:dyDescent="0.3">
      <c r="A95" s="42" t="s">
        <v>66</v>
      </c>
      <c r="C95" s="27" t="s">
        <v>513</v>
      </c>
      <c r="D95" s="4"/>
      <c r="E95" s="4"/>
      <c r="F95" s="4"/>
      <c r="G95" s="4"/>
      <c r="H95" s="4"/>
      <c r="I95" s="4"/>
      <c r="J95" s="4"/>
      <c r="K95" s="4"/>
      <c r="L95" s="4"/>
      <c r="M95" s="4"/>
      <c r="N95" s="4"/>
      <c r="O95" s="4"/>
      <c r="P95" s="4"/>
      <c r="Q95" s="4"/>
      <c r="R95" s="221" t="s">
        <v>379</v>
      </c>
      <c r="S95" s="221"/>
      <c r="T95" s="221"/>
      <c r="U95" s="220" t="s">
        <v>379</v>
      </c>
      <c r="V95" s="220"/>
      <c r="W95" s="220"/>
      <c r="X95" s="221" t="s">
        <v>379</v>
      </c>
      <c r="Y95" s="221"/>
      <c r="Z95" s="221"/>
      <c r="AA95" s="220" t="s">
        <v>379</v>
      </c>
      <c r="AB95" s="220"/>
      <c r="AC95" s="220"/>
      <c r="AD95" s="221" t="s">
        <v>379</v>
      </c>
      <c r="AE95" s="221"/>
      <c r="AF95" s="221"/>
    </row>
    <row r="96" spans="1:32" ht="15.75" thickBot="1" x14ac:dyDescent="0.3">
      <c r="C96" s="30" t="s">
        <v>232</v>
      </c>
      <c r="E96" s="31"/>
      <c r="R96" s="20"/>
      <c r="S96" s="20"/>
      <c r="T96" s="20"/>
      <c r="U96" s="21"/>
      <c r="V96" s="21"/>
      <c r="W96" s="21"/>
      <c r="X96" s="20"/>
      <c r="Y96" s="20"/>
      <c r="Z96" s="20"/>
      <c r="AA96" s="21"/>
      <c r="AB96" s="21"/>
      <c r="AC96" s="21"/>
      <c r="AD96" s="20"/>
      <c r="AE96" s="20"/>
      <c r="AF96" s="20"/>
    </row>
    <row r="97" spans="1:32" x14ac:dyDescent="0.25">
      <c r="C97" s="194"/>
      <c r="D97" s="195"/>
      <c r="E97" s="195"/>
      <c r="F97" s="195"/>
      <c r="G97" s="195"/>
      <c r="H97" s="195"/>
      <c r="I97" s="195"/>
      <c r="J97" s="195"/>
      <c r="K97" s="195"/>
      <c r="L97" s="195"/>
      <c r="M97" s="195"/>
      <c r="N97" s="195"/>
      <c r="O97" s="195"/>
      <c r="P97" s="195"/>
      <c r="Q97" s="195"/>
      <c r="R97" s="195"/>
      <c r="S97" s="196"/>
      <c r="T97" s="20"/>
      <c r="U97" s="21"/>
      <c r="V97" s="21"/>
      <c r="W97" s="21"/>
      <c r="X97" s="20"/>
      <c r="Y97" s="20"/>
      <c r="Z97" s="20"/>
      <c r="AA97" s="21"/>
      <c r="AB97" s="21"/>
      <c r="AC97" s="21"/>
      <c r="AD97" s="20"/>
      <c r="AE97" s="20"/>
      <c r="AF97" s="20"/>
    </row>
    <row r="98" spans="1:32" ht="15.75" thickBot="1" x14ac:dyDescent="0.3">
      <c r="C98" s="197"/>
      <c r="D98" s="198"/>
      <c r="E98" s="198"/>
      <c r="F98" s="198"/>
      <c r="G98" s="198"/>
      <c r="H98" s="198"/>
      <c r="I98" s="198"/>
      <c r="J98" s="198"/>
      <c r="K98" s="198"/>
      <c r="L98" s="198"/>
      <c r="M98" s="198"/>
      <c r="N98" s="198"/>
      <c r="O98" s="198"/>
      <c r="P98" s="198"/>
      <c r="Q98" s="198"/>
      <c r="R98" s="198"/>
      <c r="S98" s="199"/>
      <c r="T98" s="20"/>
      <c r="U98" s="21"/>
      <c r="V98" s="21"/>
      <c r="W98" s="21"/>
      <c r="X98" s="20"/>
      <c r="Y98" s="20"/>
      <c r="Z98" s="20"/>
      <c r="AA98" s="21"/>
      <c r="AB98" s="21"/>
      <c r="AC98" s="21"/>
      <c r="AD98" s="20"/>
      <c r="AE98" s="20"/>
      <c r="AF98" s="20"/>
    </row>
    <row r="99" spans="1:32" x14ac:dyDescent="0.25">
      <c r="R99" s="20"/>
      <c r="S99" s="20"/>
      <c r="T99" s="20"/>
      <c r="U99" s="21"/>
      <c r="V99" s="21"/>
      <c r="W99" s="21"/>
      <c r="X99" s="20"/>
      <c r="Y99" s="20"/>
      <c r="Z99" s="20"/>
      <c r="AA99" s="21"/>
      <c r="AB99" s="21"/>
      <c r="AC99" s="21"/>
      <c r="AD99" s="20"/>
      <c r="AE99" s="20"/>
      <c r="AF99" s="20"/>
    </row>
    <row r="100" spans="1:32" ht="18.75" x14ac:dyDescent="0.3">
      <c r="A100" s="42" t="s">
        <v>67</v>
      </c>
      <c r="C100" s="27" t="s">
        <v>330</v>
      </c>
      <c r="D100" s="4"/>
      <c r="E100" s="4"/>
      <c r="F100" s="4"/>
      <c r="G100" s="4"/>
      <c r="H100" s="4"/>
      <c r="I100" s="4"/>
      <c r="J100" s="4"/>
      <c r="K100" s="4"/>
      <c r="L100" s="4"/>
      <c r="M100" s="4"/>
      <c r="N100" s="4"/>
      <c r="O100" s="4"/>
      <c r="P100" s="4"/>
      <c r="Q100" s="4"/>
      <c r="R100" s="20"/>
      <c r="S100" s="20"/>
      <c r="T100" s="20"/>
      <c r="U100" s="21"/>
      <c r="V100" s="21"/>
      <c r="W100" s="21"/>
      <c r="X100" s="20"/>
      <c r="Y100" s="20"/>
      <c r="Z100" s="20"/>
      <c r="AA100" s="21"/>
      <c r="AB100" s="21"/>
      <c r="AC100" s="21"/>
      <c r="AD100" s="20"/>
      <c r="AE100" s="20"/>
      <c r="AF100" s="20"/>
    </row>
    <row r="101" spans="1:32" ht="15.75" thickBot="1" x14ac:dyDescent="0.3">
      <c r="C101" s="30" t="s">
        <v>232</v>
      </c>
      <c r="E101" s="31"/>
      <c r="R101" s="20"/>
      <c r="S101" s="20"/>
      <c r="T101" s="20"/>
      <c r="U101" s="21"/>
      <c r="V101" s="21"/>
      <c r="W101" s="21"/>
      <c r="X101" s="20"/>
      <c r="Y101" s="20"/>
      <c r="Z101" s="20"/>
      <c r="AA101" s="21"/>
      <c r="AB101" s="21"/>
      <c r="AC101" s="21"/>
      <c r="AD101" s="20"/>
      <c r="AE101" s="20"/>
      <c r="AF101" s="20"/>
    </row>
    <row r="102" spans="1:32" x14ac:dyDescent="0.25">
      <c r="C102" s="194"/>
      <c r="D102" s="195"/>
      <c r="E102" s="195"/>
      <c r="F102" s="195"/>
      <c r="G102" s="195"/>
      <c r="H102" s="195"/>
      <c r="I102" s="195"/>
      <c r="J102" s="195"/>
      <c r="K102" s="195"/>
      <c r="L102" s="195"/>
      <c r="M102" s="195"/>
      <c r="N102" s="195"/>
      <c r="O102" s="195"/>
      <c r="P102" s="195"/>
      <c r="Q102" s="195"/>
      <c r="R102" s="195"/>
      <c r="S102" s="196"/>
      <c r="T102" s="20"/>
      <c r="U102" s="21"/>
      <c r="V102" s="21"/>
      <c r="W102" s="21"/>
      <c r="X102" s="20"/>
      <c r="Y102" s="20"/>
      <c r="Z102" s="20"/>
      <c r="AA102" s="21"/>
      <c r="AB102" s="21"/>
      <c r="AC102" s="21"/>
      <c r="AD102" s="20"/>
      <c r="AE102" s="20"/>
      <c r="AF102" s="20"/>
    </row>
    <row r="103" spans="1:32" ht="15.75" thickBot="1" x14ac:dyDescent="0.3">
      <c r="C103" s="197"/>
      <c r="D103" s="227"/>
      <c r="E103" s="227"/>
      <c r="F103" s="227"/>
      <c r="G103" s="227"/>
      <c r="H103" s="227"/>
      <c r="I103" s="227"/>
      <c r="J103" s="227"/>
      <c r="K103" s="227"/>
      <c r="L103" s="227"/>
      <c r="M103" s="227"/>
      <c r="N103" s="227"/>
      <c r="O103" s="227"/>
      <c r="P103" s="227"/>
      <c r="Q103" s="227"/>
      <c r="R103" s="198"/>
      <c r="S103" s="199"/>
      <c r="T103" s="20"/>
      <c r="U103" s="21"/>
      <c r="V103" s="21"/>
      <c r="W103" s="21"/>
      <c r="X103" s="20"/>
      <c r="Y103" s="20"/>
      <c r="Z103" s="20"/>
      <c r="AA103" s="21"/>
      <c r="AB103" s="21"/>
      <c r="AC103" s="21"/>
      <c r="AD103" s="20"/>
      <c r="AE103" s="20"/>
      <c r="AF103" s="20"/>
    </row>
    <row r="104" spans="1:32" ht="15.75" thickBot="1" x14ac:dyDescent="0.3">
      <c r="C104" s="30" t="s">
        <v>219</v>
      </c>
      <c r="D104" s="228"/>
      <c r="E104" s="229"/>
      <c r="F104" s="229"/>
      <c r="G104" s="229"/>
      <c r="H104" s="229"/>
      <c r="I104" s="229"/>
      <c r="J104" s="229"/>
      <c r="K104" s="229"/>
      <c r="L104" s="229"/>
      <c r="M104" s="229"/>
      <c r="N104" s="229"/>
      <c r="O104" s="229"/>
      <c r="P104" s="229"/>
      <c r="Q104" s="230"/>
      <c r="R104" s="20"/>
      <c r="S104" s="20"/>
      <c r="T104" s="20"/>
      <c r="U104" s="21"/>
      <c r="V104" s="21"/>
      <c r="W104" s="21"/>
      <c r="X104" s="20"/>
      <c r="Y104" s="20"/>
      <c r="Z104" s="20"/>
      <c r="AA104" s="21"/>
      <c r="AB104" s="21"/>
      <c r="AC104" s="21"/>
      <c r="AD104" s="20"/>
      <c r="AE104" s="20"/>
      <c r="AF104" s="20"/>
    </row>
    <row r="105" spans="1:32" x14ac:dyDescent="0.25">
      <c r="R105" s="20"/>
      <c r="S105" s="20"/>
      <c r="T105" s="20"/>
      <c r="U105" s="21"/>
      <c r="V105" s="21"/>
      <c r="W105" s="21"/>
      <c r="X105" s="20"/>
      <c r="Y105" s="20"/>
      <c r="Z105" s="20"/>
      <c r="AA105" s="21"/>
      <c r="AB105" s="21"/>
      <c r="AC105" s="21"/>
      <c r="AD105" s="20"/>
      <c r="AE105" s="20"/>
      <c r="AF105" s="20"/>
    </row>
    <row r="106" spans="1:32" ht="23.25" x14ac:dyDescent="0.25">
      <c r="A106" s="41">
        <v>6</v>
      </c>
      <c r="B106" s="28" t="s">
        <v>331</v>
      </c>
      <c r="C106" s="8"/>
      <c r="D106" s="8"/>
      <c r="E106" s="8"/>
      <c r="F106" s="8"/>
      <c r="G106" s="8"/>
      <c r="H106" s="8"/>
      <c r="I106" s="8"/>
      <c r="J106" s="8"/>
      <c r="K106" s="8"/>
      <c r="L106" s="8"/>
      <c r="M106" s="8"/>
      <c r="N106" s="8"/>
      <c r="O106" s="8"/>
      <c r="P106" s="8"/>
      <c r="Q106" s="8"/>
      <c r="R106" s="222" t="s">
        <v>379</v>
      </c>
      <c r="S106" s="222"/>
      <c r="T106" s="222"/>
      <c r="U106" s="226" t="s">
        <v>379</v>
      </c>
      <c r="V106" s="226"/>
      <c r="W106" s="226"/>
      <c r="X106" s="222" t="s">
        <v>379</v>
      </c>
      <c r="Y106" s="222"/>
      <c r="Z106" s="222"/>
      <c r="AA106" s="226" t="s">
        <v>379</v>
      </c>
      <c r="AB106" s="226"/>
      <c r="AC106" s="226"/>
      <c r="AD106" s="222" t="s">
        <v>379</v>
      </c>
      <c r="AE106" s="222"/>
      <c r="AF106" s="222"/>
    </row>
    <row r="107" spans="1:32" x14ac:dyDescent="0.25">
      <c r="R107" s="20"/>
      <c r="S107" s="20"/>
      <c r="T107" s="20"/>
      <c r="U107" s="21"/>
      <c r="V107" s="21"/>
      <c r="W107" s="21"/>
      <c r="X107" s="20"/>
      <c r="Y107" s="20"/>
      <c r="Z107" s="20"/>
      <c r="AA107" s="21"/>
      <c r="AB107" s="21"/>
      <c r="AC107" s="21"/>
      <c r="AD107" s="20"/>
      <c r="AE107" s="20"/>
      <c r="AF107" s="20"/>
    </row>
    <row r="108" spans="1:32" x14ac:dyDescent="0.25">
      <c r="R108" s="20"/>
      <c r="S108" s="20"/>
      <c r="T108" s="20"/>
      <c r="U108" s="21"/>
      <c r="V108" s="21"/>
      <c r="W108" s="21"/>
      <c r="X108" s="20"/>
      <c r="Y108" s="20"/>
      <c r="Z108" s="20"/>
      <c r="AA108" s="21"/>
      <c r="AB108" s="21"/>
      <c r="AC108" s="21"/>
      <c r="AD108" s="20"/>
      <c r="AE108" s="20"/>
      <c r="AF108" s="20"/>
    </row>
    <row r="109" spans="1:32" ht="18.75" x14ac:dyDescent="0.3">
      <c r="A109" s="42" t="s">
        <v>62</v>
      </c>
      <c r="C109" s="27" t="s">
        <v>332</v>
      </c>
      <c r="D109" s="4"/>
      <c r="E109" s="4"/>
      <c r="F109" s="4"/>
      <c r="G109" s="4"/>
      <c r="H109" s="4"/>
      <c r="I109" s="4"/>
      <c r="J109" s="4"/>
      <c r="K109" s="4"/>
      <c r="L109" s="4"/>
      <c r="M109" s="4"/>
      <c r="N109" s="4"/>
      <c r="O109" s="4"/>
      <c r="P109" s="4"/>
      <c r="Q109" s="4"/>
      <c r="R109" s="221" t="s">
        <v>379</v>
      </c>
      <c r="S109" s="221"/>
      <c r="T109" s="221"/>
      <c r="U109" s="220" t="s">
        <v>379</v>
      </c>
      <c r="V109" s="220"/>
      <c r="W109" s="220"/>
      <c r="X109" s="221" t="s">
        <v>379</v>
      </c>
      <c r="Y109" s="221"/>
      <c r="Z109" s="221"/>
      <c r="AA109" s="220" t="s">
        <v>379</v>
      </c>
      <c r="AB109" s="220"/>
      <c r="AC109" s="220"/>
      <c r="AD109" s="221" t="s">
        <v>379</v>
      </c>
      <c r="AE109" s="221"/>
      <c r="AF109" s="221"/>
    </row>
    <row r="110" spans="1:32" ht="15.75" thickBot="1" x14ac:dyDescent="0.3">
      <c r="C110" s="30" t="s">
        <v>232</v>
      </c>
      <c r="E110" s="31"/>
      <c r="R110" s="20"/>
      <c r="S110" s="20"/>
      <c r="T110" s="20"/>
      <c r="U110" s="21"/>
      <c r="V110" s="21"/>
      <c r="W110" s="21"/>
      <c r="X110" s="20"/>
      <c r="Y110" s="20"/>
      <c r="Z110" s="20"/>
      <c r="AA110" s="21"/>
      <c r="AB110" s="21"/>
      <c r="AC110" s="21"/>
      <c r="AD110" s="20"/>
      <c r="AE110" s="20"/>
      <c r="AF110" s="20"/>
    </row>
    <row r="111" spans="1:32" x14ac:dyDescent="0.25">
      <c r="C111" s="194"/>
      <c r="D111" s="195"/>
      <c r="E111" s="195"/>
      <c r="F111" s="195"/>
      <c r="G111" s="195"/>
      <c r="H111" s="195"/>
      <c r="I111" s="195"/>
      <c r="J111" s="195"/>
      <c r="K111" s="195"/>
      <c r="L111" s="195"/>
      <c r="M111" s="195"/>
      <c r="N111" s="195"/>
      <c r="O111" s="195"/>
      <c r="P111" s="195"/>
      <c r="Q111" s="195"/>
      <c r="R111" s="195"/>
      <c r="S111" s="196"/>
      <c r="T111" s="20"/>
      <c r="U111" s="21"/>
      <c r="V111" s="21"/>
      <c r="W111" s="21"/>
      <c r="X111" s="20"/>
      <c r="Y111" s="20"/>
      <c r="Z111" s="20"/>
      <c r="AA111" s="21"/>
      <c r="AB111" s="21"/>
      <c r="AC111" s="21"/>
      <c r="AD111" s="20"/>
      <c r="AE111" s="20"/>
      <c r="AF111" s="20"/>
    </row>
    <row r="112" spans="1:32" ht="15.75" thickBot="1" x14ac:dyDescent="0.3">
      <c r="C112" s="197"/>
      <c r="D112" s="198"/>
      <c r="E112" s="198"/>
      <c r="F112" s="198"/>
      <c r="G112" s="198"/>
      <c r="H112" s="198"/>
      <c r="I112" s="198"/>
      <c r="J112" s="198"/>
      <c r="K112" s="198"/>
      <c r="L112" s="198"/>
      <c r="M112" s="198"/>
      <c r="N112" s="198"/>
      <c r="O112" s="198"/>
      <c r="P112" s="198"/>
      <c r="Q112" s="198"/>
      <c r="R112" s="198"/>
      <c r="S112" s="199"/>
      <c r="T112" s="20"/>
      <c r="U112" s="21"/>
      <c r="V112" s="21"/>
      <c r="W112" s="21"/>
      <c r="X112" s="20"/>
      <c r="Y112" s="20"/>
      <c r="Z112" s="20"/>
      <c r="AA112" s="21"/>
      <c r="AB112" s="21"/>
      <c r="AC112" s="21"/>
      <c r="AD112" s="20"/>
      <c r="AE112" s="20"/>
      <c r="AF112" s="20"/>
    </row>
    <row r="113" spans="1:32" x14ac:dyDescent="0.25">
      <c r="R113" s="20"/>
      <c r="S113" s="20"/>
      <c r="T113" s="20"/>
      <c r="U113" s="21"/>
      <c r="V113" s="21"/>
      <c r="W113" s="21"/>
      <c r="X113" s="20"/>
      <c r="Y113" s="20"/>
      <c r="Z113" s="20"/>
      <c r="AA113" s="21"/>
      <c r="AB113" s="21"/>
      <c r="AC113" s="21"/>
      <c r="AD113" s="20"/>
      <c r="AE113" s="20"/>
      <c r="AF113" s="20"/>
    </row>
    <row r="114" spans="1:32" ht="18.75" x14ac:dyDescent="0.3">
      <c r="A114" s="42" t="s">
        <v>63</v>
      </c>
      <c r="C114" s="27" t="s">
        <v>333</v>
      </c>
      <c r="D114" s="4"/>
      <c r="E114" s="4"/>
      <c r="F114" s="4"/>
      <c r="G114" s="4"/>
      <c r="H114" s="4"/>
      <c r="I114" s="4"/>
      <c r="J114" s="4"/>
      <c r="K114" s="4"/>
      <c r="L114" s="4"/>
      <c r="M114" s="4"/>
      <c r="N114" s="4"/>
      <c r="O114" s="4"/>
      <c r="P114" s="4"/>
      <c r="Q114" s="4"/>
      <c r="R114" s="221" t="s">
        <v>379</v>
      </c>
      <c r="S114" s="221"/>
      <c r="T114" s="221"/>
      <c r="U114" s="220" t="s">
        <v>379</v>
      </c>
      <c r="V114" s="220"/>
      <c r="W114" s="220"/>
      <c r="X114" s="221" t="s">
        <v>379</v>
      </c>
      <c r="Y114" s="221"/>
      <c r="Z114" s="221"/>
      <c r="AA114" s="220" t="s">
        <v>379</v>
      </c>
      <c r="AB114" s="220"/>
      <c r="AC114" s="220"/>
      <c r="AD114" s="221" t="s">
        <v>379</v>
      </c>
      <c r="AE114" s="221"/>
      <c r="AF114" s="221"/>
    </row>
    <row r="115" spans="1:32" ht="15.75" thickBot="1" x14ac:dyDescent="0.3">
      <c r="C115" s="30" t="s">
        <v>232</v>
      </c>
      <c r="E115" s="31"/>
      <c r="R115" s="20"/>
      <c r="S115" s="20"/>
      <c r="T115" s="20"/>
      <c r="U115" s="21"/>
      <c r="V115" s="21"/>
      <c r="W115" s="21"/>
      <c r="X115" s="20"/>
      <c r="Y115" s="20"/>
      <c r="Z115" s="20"/>
      <c r="AA115" s="21"/>
      <c r="AB115" s="21"/>
      <c r="AC115" s="21"/>
      <c r="AD115" s="20"/>
      <c r="AE115" s="20"/>
      <c r="AF115" s="20"/>
    </row>
    <row r="116" spans="1:32" x14ac:dyDescent="0.25">
      <c r="C116" s="194"/>
      <c r="D116" s="195"/>
      <c r="E116" s="195"/>
      <c r="F116" s="195"/>
      <c r="G116" s="195"/>
      <c r="H116" s="195"/>
      <c r="I116" s="195"/>
      <c r="J116" s="195"/>
      <c r="K116" s="195"/>
      <c r="L116" s="195"/>
      <c r="M116" s="195"/>
      <c r="N116" s="195"/>
      <c r="O116" s="195"/>
      <c r="P116" s="195"/>
      <c r="Q116" s="195"/>
      <c r="R116" s="195"/>
      <c r="S116" s="196"/>
      <c r="T116" s="20"/>
      <c r="U116" s="21"/>
      <c r="V116" s="21"/>
      <c r="W116" s="21"/>
      <c r="X116" s="20"/>
      <c r="Y116" s="20"/>
      <c r="Z116" s="20"/>
      <c r="AA116" s="21"/>
      <c r="AB116" s="21"/>
      <c r="AC116" s="21"/>
      <c r="AD116" s="20"/>
      <c r="AE116" s="20"/>
      <c r="AF116" s="20"/>
    </row>
    <row r="117" spans="1:32" ht="15.75" thickBot="1" x14ac:dyDescent="0.3">
      <c r="C117" s="197"/>
      <c r="D117" s="198"/>
      <c r="E117" s="198"/>
      <c r="F117" s="198"/>
      <c r="G117" s="198"/>
      <c r="H117" s="198"/>
      <c r="I117" s="198"/>
      <c r="J117" s="198"/>
      <c r="K117" s="198"/>
      <c r="L117" s="198"/>
      <c r="M117" s="198"/>
      <c r="N117" s="198"/>
      <c r="O117" s="198"/>
      <c r="P117" s="198"/>
      <c r="Q117" s="198"/>
      <c r="R117" s="198"/>
      <c r="S117" s="199"/>
      <c r="T117" s="20"/>
      <c r="U117" s="21"/>
      <c r="V117" s="21"/>
      <c r="W117" s="21"/>
      <c r="X117" s="20"/>
      <c r="Y117" s="20"/>
      <c r="Z117" s="20"/>
      <c r="AA117" s="21"/>
      <c r="AB117" s="21"/>
      <c r="AC117" s="21"/>
      <c r="AD117" s="20"/>
      <c r="AE117" s="20"/>
      <c r="AF117" s="20"/>
    </row>
    <row r="118" spans="1:32" x14ac:dyDescent="0.25">
      <c r="R118" s="20"/>
      <c r="S118" s="20"/>
      <c r="T118" s="20"/>
      <c r="U118" s="21"/>
      <c r="V118" s="21"/>
      <c r="W118" s="21"/>
      <c r="X118" s="20"/>
      <c r="Y118" s="20"/>
      <c r="Z118" s="20"/>
      <c r="AA118" s="21"/>
      <c r="AB118" s="21"/>
      <c r="AC118" s="21"/>
      <c r="AD118" s="20"/>
      <c r="AE118" s="20"/>
      <c r="AF118" s="20"/>
    </row>
    <row r="120" spans="1:32"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row>
    <row r="150" ht="14.45" customHeight="1" x14ac:dyDescent="0.25"/>
    <row r="151" ht="14.45" customHeight="1" x14ac:dyDescent="0.25"/>
  </sheetData>
  <sheetProtection sheet="1" objects="1" scenarios="1"/>
  <mergeCells count="112">
    <mergeCell ref="C102:S103"/>
    <mergeCell ref="D104:Q104"/>
    <mergeCell ref="D4:Q9"/>
    <mergeCell ref="U109:W109"/>
    <mergeCell ref="C43:I43"/>
    <mergeCell ref="C46:S47"/>
    <mergeCell ref="C51:S52"/>
    <mergeCell ref="C64:S65"/>
    <mergeCell ref="U80:W80"/>
    <mergeCell ref="U106:W106"/>
    <mergeCell ref="U75:W75"/>
    <mergeCell ref="U11:W11"/>
    <mergeCell ref="R70:T70"/>
    <mergeCell ref="U20:W20"/>
    <mergeCell ref="R62:T62"/>
    <mergeCell ref="C40:Q40"/>
    <mergeCell ref="C54:Q54"/>
    <mergeCell ref="X80:Z80"/>
    <mergeCell ref="AA80:AC80"/>
    <mergeCell ref="AD80:AF80"/>
    <mergeCell ref="U90:W90"/>
    <mergeCell ref="X90:Z90"/>
    <mergeCell ref="AA90:AC90"/>
    <mergeCell ref="AD90:AF90"/>
    <mergeCell ref="U95:W95"/>
    <mergeCell ref="X95:Z95"/>
    <mergeCell ref="AA95:AC95"/>
    <mergeCell ref="AD95:AF95"/>
    <mergeCell ref="X106:Z106"/>
    <mergeCell ref="AA106:AC106"/>
    <mergeCell ref="AD106:AF106"/>
    <mergeCell ref="X109:Z109"/>
    <mergeCell ref="AA109:AC109"/>
    <mergeCell ref="AD109:AF109"/>
    <mergeCell ref="U114:W114"/>
    <mergeCell ref="X114:Z114"/>
    <mergeCell ref="AA114:AC114"/>
    <mergeCell ref="AD114:AF114"/>
    <mergeCell ref="X25:Z25"/>
    <mergeCell ref="AA25:AC25"/>
    <mergeCell ref="AD25:AF25"/>
    <mergeCell ref="U30:W30"/>
    <mergeCell ref="X30:Z30"/>
    <mergeCell ref="AA30:AC30"/>
    <mergeCell ref="AD30:AF30"/>
    <mergeCell ref="R15:T15"/>
    <mergeCell ref="AA67:AC67"/>
    <mergeCell ref="AD67:AF67"/>
    <mergeCell ref="C17:S18"/>
    <mergeCell ref="C22:S23"/>
    <mergeCell ref="C27:S28"/>
    <mergeCell ref="C32:S33"/>
    <mergeCell ref="C37:S38"/>
    <mergeCell ref="U25:W25"/>
    <mergeCell ref="R30:T30"/>
    <mergeCell ref="R35:T35"/>
    <mergeCell ref="R67:T67"/>
    <mergeCell ref="U15:W15"/>
    <mergeCell ref="X15:Z15"/>
    <mergeCell ref="AA15:AC15"/>
    <mergeCell ref="AD15:AF15"/>
    <mergeCell ref="X20:Z20"/>
    <mergeCell ref="AA75:AC75"/>
    <mergeCell ref="AD75:AF75"/>
    <mergeCell ref="U35:W35"/>
    <mergeCell ref="X35:Z35"/>
    <mergeCell ref="AA35:AC35"/>
    <mergeCell ref="AD35:AF35"/>
    <mergeCell ref="U70:W70"/>
    <mergeCell ref="X70:Z70"/>
    <mergeCell ref="AA70:AC70"/>
    <mergeCell ref="AD70:AF70"/>
    <mergeCell ref="U67:W67"/>
    <mergeCell ref="AD49:AF49"/>
    <mergeCell ref="U62:W62"/>
    <mergeCell ref="X62:Z62"/>
    <mergeCell ref="AA62:AC62"/>
    <mergeCell ref="AD62:AF62"/>
    <mergeCell ref="X67:Z67"/>
    <mergeCell ref="X11:Z11"/>
    <mergeCell ref="AA11:AC11"/>
    <mergeCell ref="AD11:AF11"/>
    <mergeCell ref="R12:T12"/>
    <mergeCell ref="U12:W12"/>
    <mergeCell ref="X12:Z12"/>
    <mergeCell ref="AA12:AC12"/>
    <mergeCell ref="AD12:AF12"/>
    <mergeCell ref="R11:T11"/>
    <mergeCell ref="AA20:AC20"/>
    <mergeCell ref="AD20:AF20"/>
    <mergeCell ref="R20:T20"/>
    <mergeCell ref="R25:T25"/>
    <mergeCell ref="C116:S117"/>
    <mergeCell ref="C72:S73"/>
    <mergeCell ref="C77:S78"/>
    <mergeCell ref="C82:S83"/>
    <mergeCell ref="C92:S93"/>
    <mergeCell ref="C97:S98"/>
    <mergeCell ref="C111:S112"/>
    <mergeCell ref="R90:T90"/>
    <mergeCell ref="R95:T95"/>
    <mergeCell ref="R106:T106"/>
    <mergeCell ref="R109:T109"/>
    <mergeCell ref="R114:T114"/>
    <mergeCell ref="R75:T75"/>
    <mergeCell ref="R80:T80"/>
    <mergeCell ref="C87:S88"/>
    <mergeCell ref="R49:T49"/>
    <mergeCell ref="U49:W49"/>
    <mergeCell ref="X49:Z49"/>
    <mergeCell ref="AA49:AC49"/>
    <mergeCell ref="X75:Z75"/>
  </mergeCells>
  <conditionalFormatting sqref="W152:W156 AI152:AI156 AU152:AU156">
    <cfRule type="beginsWith" dxfId="6" priority="65" operator="beginsWith" text="nee">
      <formula>LEFT(W152,LEN("nee"))="nee"</formula>
    </cfRule>
    <cfRule type="beginsWith" dxfId="5" priority="66" operator="beginsWith" text="ja">
      <formula>LEFT(W152,LEN("ja"))="ja"</formula>
    </cfRule>
  </conditionalFormatting>
  <conditionalFormatting sqref="T152:T156 AR152:AR156 AF152:AF156 BD152:BD156 CH152:CH156 CP152:CP156 CX152:CX156 BZ152:BZ156">
    <cfRule type="beginsWith" dxfId="4" priority="46" operator="beginsWith" text="zeer laag">
      <formula>LEFT(T152,LEN("zeer laag"))="zeer laag"</formula>
    </cfRule>
    <cfRule type="beginsWith" dxfId="3" priority="47" operator="beginsWith" text="laag">
      <formula>LEFT(T152,LEN("laag"))="laag"</formula>
    </cfRule>
    <cfRule type="beginsWith" dxfId="2" priority="48" operator="beginsWith" text="gemiddeld">
      <formula>LEFT(T152,LEN("gemiddeld"))="gemiddeld"</formula>
    </cfRule>
    <cfRule type="beginsWith" dxfId="1" priority="49" operator="beginsWith" text="hoog">
      <formula>LEFT(T152,LEN("hoog"))="hoog"</formula>
    </cfRule>
    <cfRule type="beginsWith" dxfId="0" priority="50" operator="beginsWith" text="zeer hoog">
      <formula>LEFT(T152,LEN("zeer hoog"))="zeer hoog"</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Codes!$C$11:$C$17</xm:f>
          </x14:formula1>
          <xm:sqref>R106 R15 AA106 R20 R25 R30 AD75 R70 R109 R114 R90 R95 U109 R67 U15 X15 AA15 AD15 AD106 U95 X95 AA95 U20 X20 AA20 AD20 U25 X25 AA25 AD25 U30 X30 AA30 AD30 AA75 X75 U75 R75 U67 X67 AA67 AD67 U70 X70 AA70 AD70 X109 AD95 AA109 AD109 U114 X114 AA114 AD114 U90 X90 AA90 AD90 U106 X106 R35 U35 X35 AA35 AD35</xm:sqref>
        </x14:dataValidation>
        <x14:dataValidation type="list" allowBlank="1" showInputMessage="1" showErrorMessage="1">
          <x14:formula1>
            <xm:f>Codes!$C$11:$C$16</xm:f>
          </x14:formula1>
          <xm:sqref>R12 U12 X12 AA12 AD12</xm:sqref>
        </x14:dataValidation>
        <x14:dataValidation type="list" allowBlank="1" showInputMessage="1" showErrorMessage="1">
          <x14:formula1>
            <xm:f>Codes!$L$126:$L$132</xm:f>
          </x14:formula1>
          <xm:sqref>C43:I43</xm:sqref>
        </x14:dataValidation>
        <x14:dataValidation type="list" allowBlank="1" showInputMessage="1" showErrorMessage="1">
          <x14:formula1>
            <xm:f>Codes!$P$126:$P$131</xm:f>
          </x14:formula1>
          <xm:sqref>R49 U49 X49 AA49 AD49</xm:sqref>
        </x14:dataValidation>
        <x14:dataValidation type="list" allowBlank="1" showInputMessage="1" showErrorMessage="1">
          <x14:formula1>
            <xm:f>Codes!$T$126:$T$131</xm:f>
          </x14:formula1>
          <xm:sqref>R62 U62 X62 AA62 AD62</xm:sqref>
        </x14:dataValidation>
        <x14:dataValidation type="list" allowBlank="1" showInputMessage="1" showErrorMessage="1">
          <x14:formula1>
            <xm:f>Codes!$L$135:$L$141</xm:f>
          </x14:formula1>
          <xm:sqref>R80 U80 X80 AA80 AD80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F53"/>
  <sheetViews>
    <sheetView tabSelected="1" zoomScale="80" zoomScaleNormal="80" workbookViewId="0">
      <selection activeCell="A2" sqref="A2"/>
    </sheetView>
  </sheetViews>
  <sheetFormatPr defaultRowHeight="15" x14ac:dyDescent="0.25"/>
  <sheetData>
    <row r="1" spans="1:32" ht="23.25" x14ac:dyDescent="0.35">
      <c r="A1" s="10" t="s">
        <v>334</v>
      </c>
      <c r="B1" s="10"/>
      <c r="C1" s="10"/>
      <c r="D1" s="10"/>
      <c r="E1" s="10"/>
      <c r="F1" s="10"/>
      <c r="G1" s="10"/>
      <c r="H1" s="10"/>
      <c r="I1" s="10"/>
      <c r="J1" s="10"/>
      <c r="K1" s="10"/>
      <c r="L1" s="10"/>
      <c r="M1" s="10"/>
      <c r="N1" s="10"/>
      <c r="O1" s="10"/>
      <c r="P1" s="10"/>
      <c r="Q1" s="10"/>
      <c r="R1" s="10"/>
      <c r="S1" s="10"/>
    </row>
    <row r="2" spans="1:32" x14ac:dyDescent="0.25">
      <c r="A2" s="2"/>
      <c r="B2" s="2"/>
      <c r="C2" s="7"/>
    </row>
    <row r="3" spans="1:32" ht="15.75" thickBot="1" x14ac:dyDescent="0.3">
      <c r="A3" s="7"/>
      <c r="B3" s="7"/>
      <c r="D3" s="36" t="s">
        <v>335</v>
      </c>
    </row>
    <row r="4" spans="1:32" ht="15" customHeight="1" x14ac:dyDescent="0.25">
      <c r="A4" s="7"/>
      <c r="B4" s="32" t="s">
        <v>184</v>
      </c>
      <c r="D4" s="171" t="s">
        <v>336</v>
      </c>
      <c r="E4" s="172"/>
      <c r="F4" s="172"/>
      <c r="G4" s="172"/>
      <c r="H4" s="172"/>
      <c r="I4" s="172"/>
      <c r="J4" s="172"/>
      <c r="K4" s="172"/>
      <c r="L4" s="172"/>
      <c r="M4" s="172"/>
      <c r="N4" s="172"/>
      <c r="O4" s="172"/>
      <c r="P4" s="172"/>
      <c r="Q4" s="173"/>
    </row>
    <row r="5" spans="1:32" x14ac:dyDescent="0.25">
      <c r="A5" s="5"/>
      <c r="D5" s="174"/>
      <c r="E5" s="175"/>
      <c r="F5" s="175"/>
      <c r="G5" s="175"/>
      <c r="H5" s="175"/>
      <c r="I5" s="175"/>
      <c r="J5" s="175"/>
      <c r="K5" s="175"/>
      <c r="L5" s="175"/>
      <c r="M5" s="175"/>
      <c r="N5" s="175"/>
      <c r="O5" s="175"/>
      <c r="P5" s="175"/>
      <c r="Q5" s="176"/>
    </row>
    <row r="6" spans="1:32" x14ac:dyDescent="0.25">
      <c r="A6" s="4"/>
      <c r="D6" s="174"/>
      <c r="E6" s="175"/>
      <c r="F6" s="175"/>
      <c r="G6" s="175"/>
      <c r="H6" s="175"/>
      <c r="I6" s="175"/>
      <c r="J6" s="175"/>
      <c r="K6" s="175"/>
      <c r="L6" s="175"/>
      <c r="M6" s="175"/>
      <c r="N6" s="175"/>
      <c r="O6" s="175"/>
      <c r="P6" s="175"/>
      <c r="Q6" s="176"/>
    </row>
    <row r="7" spans="1:32" x14ac:dyDescent="0.25">
      <c r="A7" s="14"/>
      <c r="D7" s="174"/>
      <c r="E7" s="175"/>
      <c r="F7" s="175"/>
      <c r="G7" s="175"/>
      <c r="H7" s="175"/>
      <c r="I7" s="175"/>
      <c r="J7" s="175"/>
      <c r="K7" s="175"/>
      <c r="L7" s="175"/>
      <c r="M7" s="175"/>
      <c r="N7" s="175"/>
      <c r="O7" s="175"/>
      <c r="P7" s="175"/>
      <c r="Q7" s="176"/>
    </row>
    <row r="8" spans="1:32" ht="15.75" thickBot="1" x14ac:dyDescent="0.3">
      <c r="A8" s="3"/>
      <c r="D8" s="177"/>
      <c r="E8" s="178"/>
      <c r="F8" s="178"/>
      <c r="G8" s="178"/>
      <c r="H8" s="178"/>
      <c r="I8" s="178"/>
      <c r="J8" s="178"/>
      <c r="K8" s="178"/>
      <c r="L8" s="178"/>
      <c r="M8" s="178"/>
      <c r="N8" s="178"/>
      <c r="O8" s="178"/>
      <c r="P8" s="178"/>
      <c r="Q8" s="179"/>
    </row>
    <row r="9" spans="1:32" x14ac:dyDescent="0.25">
      <c r="A9" s="48"/>
      <c r="D9" s="58"/>
      <c r="E9" s="58"/>
      <c r="F9" s="58"/>
      <c r="G9" s="58"/>
      <c r="H9" s="58"/>
      <c r="I9" s="58"/>
      <c r="J9" s="58"/>
      <c r="K9" s="58"/>
      <c r="L9" s="58"/>
      <c r="M9" s="58"/>
      <c r="N9" s="58"/>
      <c r="O9" s="58"/>
      <c r="P9" s="58"/>
      <c r="Q9" s="58"/>
    </row>
    <row r="11" spans="1:32" ht="21" x14ac:dyDescent="0.25">
      <c r="B11" s="48"/>
      <c r="R11" s="240" t="s">
        <v>245</v>
      </c>
      <c r="S11" s="240"/>
      <c r="T11" s="240"/>
      <c r="U11" s="244" t="s">
        <v>246</v>
      </c>
      <c r="V11" s="244"/>
      <c r="W11" s="244"/>
      <c r="X11" s="240" t="s">
        <v>247</v>
      </c>
      <c r="Y11" s="240"/>
      <c r="Z11" s="240"/>
      <c r="AA11" s="244" t="s">
        <v>248</v>
      </c>
      <c r="AB11" s="244"/>
      <c r="AC11" s="244"/>
      <c r="AD11" s="240" t="s">
        <v>249</v>
      </c>
      <c r="AE11" s="240"/>
      <c r="AF11" s="240"/>
    </row>
    <row r="12" spans="1:32" ht="23.25" x14ac:dyDescent="0.25">
      <c r="A12" s="40">
        <v>7</v>
      </c>
      <c r="B12" s="28" t="s">
        <v>337</v>
      </c>
      <c r="C12" s="8"/>
      <c r="D12" s="8"/>
      <c r="E12" s="8"/>
      <c r="F12" s="8"/>
      <c r="G12" s="8"/>
      <c r="H12" s="8"/>
      <c r="I12" s="8"/>
      <c r="J12" s="8"/>
      <c r="K12" s="8"/>
      <c r="L12" s="8"/>
      <c r="M12" s="8"/>
      <c r="N12" s="8"/>
      <c r="O12" s="8"/>
      <c r="P12" s="8"/>
      <c r="Q12" s="8"/>
      <c r="R12" s="241" t="s">
        <v>379</v>
      </c>
      <c r="S12" s="241"/>
      <c r="T12" s="241"/>
      <c r="U12" s="243" t="s">
        <v>379</v>
      </c>
      <c r="V12" s="243"/>
      <c r="W12" s="243"/>
      <c r="X12" s="241" t="s">
        <v>379</v>
      </c>
      <c r="Y12" s="241"/>
      <c r="Z12" s="241"/>
      <c r="AA12" s="243" t="s">
        <v>379</v>
      </c>
      <c r="AB12" s="243"/>
      <c r="AC12" s="243"/>
      <c r="AD12" s="241" t="s">
        <v>379</v>
      </c>
      <c r="AE12" s="241"/>
      <c r="AF12" s="241"/>
    </row>
    <row r="13" spans="1:32" x14ac:dyDescent="0.25">
      <c r="R13" s="18"/>
      <c r="S13" s="18"/>
      <c r="T13" s="18"/>
      <c r="U13" s="23"/>
      <c r="V13" s="23"/>
      <c r="W13" s="23"/>
      <c r="X13" s="18"/>
      <c r="Y13" s="18"/>
      <c r="Z13" s="18"/>
      <c r="AA13" s="23"/>
      <c r="AB13" s="23"/>
      <c r="AC13" s="23"/>
      <c r="AD13" s="18"/>
      <c r="AE13" s="18"/>
      <c r="AF13" s="18"/>
    </row>
    <row r="14" spans="1:32" ht="18.75" x14ac:dyDescent="0.3">
      <c r="A14" s="42" t="s">
        <v>62</v>
      </c>
      <c r="C14" s="27" t="s">
        <v>338</v>
      </c>
      <c r="D14" s="4"/>
      <c r="E14" s="4"/>
      <c r="F14" s="4"/>
      <c r="G14" s="4"/>
      <c r="H14" s="4"/>
      <c r="I14" s="4"/>
      <c r="J14" s="4"/>
      <c r="K14" s="4"/>
      <c r="L14" s="4"/>
      <c r="M14" s="4"/>
      <c r="N14" s="4"/>
      <c r="O14" s="4"/>
      <c r="P14" s="4"/>
      <c r="Q14" s="4"/>
      <c r="R14" s="18"/>
      <c r="S14" s="18"/>
      <c r="T14" s="18"/>
      <c r="U14" s="23"/>
      <c r="V14" s="23"/>
      <c r="W14" s="23"/>
      <c r="X14" s="18"/>
      <c r="Y14" s="18"/>
      <c r="Z14" s="18"/>
      <c r="AA14" s="23"/>
      <c r="AB14" s="23"/>
      <c r="AC14" s="23"/>
      <c r="AD14" s="18"/>
      <c r="AE14" s="18"/>
      <c r="AF14" s="18"/>
    </row>
    <row r="15" spans="1:32" s="135" customFormat="1" x14ac:dyDescent="0.25">
      <c r="Q15" s="149" t="b">
        <v>0</v>
      </c>
      <c r="R15" s="153"/>
      <c r="S15" s="154" t="str">
        <f>IF(Codes!A133=TRUE,Codes!$B$133,Codes!$B$134)</f>
        <v>no</v>
      </c>
      <c r="T15" s="153"/>
      <c r="U15" s="155"/>
      <c r="V15" s="156" t="str">
        <f>IF(Codes!A133=TRUE,Codes!$B$133,Codes!$B$134)</f>
        <v>no</v>
      </c>
      <c r="W15" s="155"/>
      <c r="X15" s="153"/>
      <c r="Y15" s="154" t="str">
        <f>IF(Codes!A133=TRUE,Codes!$B$133,Codes!$B$134)</f>
        <v>no</v>
      </c>
      <c r="Z15" s="153"/>
      <c r="AA15" s="155"/>
      <c r="AB15" s="156" t="str">
        <f>IF(Codes!A133=TRUE,Codes!$B$133,Codes!$B$134)</f>
        <v>no</v>
      </c>
      <c r="AC15" s="155"/>
      <c r="AD15" s="153"/>
      <c r="AE15" s="154" t="str">
        <f>IF(Codes!A133=TRUE,Codes!$B$133,Codes!$B$134)</f>
        <v>no</v>
      </c>
      <c r="AF15" s="153"/>
    </row>
    <row r="16" spans="1:32" s="135" customFormat="1" x14ac:dyDescent="0.25">
      <c r="Q16" s="149" t="b">
        <v>0</v>
      </c>
      <c r="R16" s="153"/>
      <c r="S16" s="154" t="str">
        <f>IF(Codes!A134=TRUE,Codes!$B$133,Codes!$B$134)</f>
        <v>no</v>
      </c>
      <c r="T16" s="153"/>
      <c r="U16" s="155"/>
      <c r="V16" s="156" t="str">
        <f>IF(Codes!A134=TRUE,Codes!$B$133,Codes!$B$134)</f>
        <v>no</v>
      </c>
      <c r="W16" s="155"/>
      <c r="X16" s="153"/>
      <c r="Y16" s="154" t="str">
        <f>IF(Codes!A134=TRUE,Codes!$B$133,Codes!$B$134)</f>
        <v>no</v>
      </c>
      <c r="Z16" s="153"/>
      <c r="AA16" s="155"/>
      <c r="AB16" s="156" t="str">
        <f>IF(Codes!A134=TRUE,Codes!$B$133,Codes!$B$134)</f>
        <v>no</v>
      </c>
      <c r="AC16" s="155"/>
      <c r="AD16" s="153"/>
      <c r="AE16" s="154" t="str">
        <f>IF(Codes!A134=TRUE,Codes!$B$133,Codes!$B$134)</f>
        <v>no</v>
      </c>
      <c r="AF16" s="153"/>
    </row>
    <row r="17" spans="1:32" s="135" customFormat="1" x14ac:dyDescent="0.25">
      <c r="Q17" s="149" t="b">
        <v>0</v>
      </c>
      <c r="R17" s="153"/>
      <c r="S17" s="154" t="str">
        <f>IF(Codes!A135=TRUE,Codes!$B$133,Codes!$B$134)</f>
        <v>no</v>
      </c>
      <c r="T17" s="153"/>
      <c r="U17" s="155"/>
      <c r="V17" s="156" t="str">
        <f>IF(Codes!A135=TRUE,Codes!$B$133,Codes!$B$134)</f>
        <v>no</v>
      </c>
      <c r="W17" s="155"/>
      <c r="X17" s="153"/>
      <c r="Y17" s="154" t="str">
        <f>IF(Codes!A135=TRUE,Codes!$B$133,Codes!$B$134)</f>
        <v>no</v>
      </c>
      <c r="Z17" s="153"/>
      <c r="AA17" s="155"/>
      <c r="AB17" s="156" t="str">
        <f>IF(Codes!A135=TRUE,Codes!$B$133,Codes!$B$134)</f>
        <v>no</v>
      </c>
      <c r="AC17" s="155"/>
      <c r="AD17" s="153"/>
      <c r="AE17" s="154" t="str">
        <f>IF(Codes!A135=TRUE,Codes!$B$133,Codes!$B$134)</f>
        <v>no</v>
      </c>
      <c r="AF17" s="153"/>
    </row>
    <row r="18" spans="1:32" s="135" customFormat="1" x14ac:dyDescent="0.25">
      <c r="Q18" s="149" t="b">
        <v>0</v>
      </c>
      <c r="R18" s="153"/>
      <c r="S18" s="154" t="str">
        <f>IF(Codes!A136=TRUE,Codes!$B$133,Codes!$B$134)</f>
        <v>no</v>
      </c>
      <c r="T18" s="153"/>
      <c r="U18" s="155"/>
      <c r="V18" s="156" t="str">
        <f>IF(Codes!A136=TRUE,Codes!$B$133,Codes!$B$134)</f>
        <v>no</v>
      </c>
      <c r="W18" s="155"/>
      <c r="X18" s="153"/>
      <c r="Y18" s="154" t="str">
        <f>IF(Codes!A136=TRUE,Codes!$B$133,Codes!$B$134)</f>
        <v>no</v>
      </c>
      <c r="Z18" s="153"/>
      <c r="AA18" s="155"/>
      <c r="AB18" s="156" t="str">
        <f>IF(Codes!A136=TRUE,Codes!$B$133,Codes!$B$134)</f>
        <v>no</v>
      </c>
      <c r="AC18" s="155"/>
      <c r="AD18" s="153"/>
      <c r="AE18" s="154" t="str">
        <f>IF(Codes!A136=TRUE,Codes!$B$133,Codes!$B$134)</f>
        <v>no</v>
      </c>
      <c r="AF18" s="153"/>
    </row>
    <row r="19" spans="1:32" x14ac:dyDescent="0.25">
      <c r="R19" s="18"/>
      <c r="S19" s="18"/>
      <c r="T19" s="18"/>
      <c r="U19" s="23"/>
      <c r="V19" s="23"/>
      <c r="W19" s="23"/>
      <c r="X19" s="18"/>
      <c r="Y19" s="18"/>
      <c r="Z19" s="18"/>
      <c r="AA19" s="23"/>
      <c r="AB19" s="23"/>
      <c r="AC19" s="23"/>
      <c r="AD19" s="18"/>
      <c r="AE19" s="18"/>
      <c r="AF19" s="18"/>
    </row>
    <row r="20" spans="1:32" ht="32.25" customHeight="1" x14ac:dyDescent="0.25">
      <c r="A20" s="122" t="s">
        <v>63</v>
      </c>
      <c r="C20" s="232" t="s">
        <v>339</v>
      </c>
      <c r="D20" s="232"/>
      <c r="E20" s="232"/>
      <c r="F20" s="232"/>
      <c r="G20" s="232"/>
      <c r="H20" s="232"/>
      <c r="I20" s="232"/>
      <c r="J20" s="232"/>
      <c r="K20" s="232"/>
      <c r="L20" s="232"/>
      <c r="M20" s="232"/>
      <c r="N20" s="232"/>
      <c r="O20" s="232"/>
      <c r="P20" s="232"/>
      <c r="Q20" s="232"/>
      <c r="R20" s="239" t="s">
        <v>379</v>
      </c>
      <c r="S20" s="239"/>
      <c r="T20" s="239"/>
      <c r="U20" s="242" t="s">
        <v>379</v>
      </c>
      <c r="V20" s="242"/>
      <c r="W20" s="242"/>
      <c r="X20" s="239" t="s">
        <v>379</v>
      </c>
      <c r="Y20" s="239"/>
      <c r="Z20" s="239"/>
      <c r="AA20" s="242" t="s">
        <v>379</v>
      </c>
      <c r="AB20" s="242"/>
      <c r="AC20" s="242"/>
      <c r="AD20" s="239" t="s">
        <v>379</v>
      </c>
      <c r="AE20" s="239"/>
      <c r="AF20" s="239"/>
    </row>
    <row r="21" spans="1:32" ht="15.75" thickBot="1" x14ac:dyDescent="0.3">
      <c r="C21" s="30" t="s">
        <v>232</v>
      </c>
      <c r="E21" s="31"/>
      <c r="R21" s="18"/>
      <c r="S21" s="18"/>
      <c r="T21" s="18"/>
      <c r="U21" s="23"/>
      <c r="V21" s="23"/>
      <c r="W21" s="23"/>
      <c r="X21" s="18"/>
      <c r="Y21" s="18"/>
      <c r="Z21" s="18"/>
      <c r="AA21" s="23"/>
      <c r="AB21" s="23"/>
      <c r="AC21" s="23"/>
      <c r="AD21" s="18"/>
      <c r="AE21" s="18"/>
      <c r="AF21" s="18"/>
    </row>
    <row r="22" spans="1:32" x14ac:dyDescent="0.25">
      <c r="C22" s="194"/>
      <c r="D22" s="195"/>
      <c r="E22" s="195"/>
      <c r="F22" s="195"/>
      <c r="G22" s="195"/>
      <c r="H22" s="195"/>
      <c r="I22" s="195"/>
      <c r="J22" s="195"/>
      <c r="K22" s="195"/>
      <c r="L22" s="195"/>
      <c r="M22" s="195"/>
      <c r="N22" s="195"/>
      <c r="O22" s="195"/>
      <c r="P22" s="195"/>
      <c r="Q22" s="195"/>
      <c r="R22" s="195"/>
      <c r="S22" s="196"/>
      <c r="T22" s="18"/>
      <c r="U22" s="23"/>
      <c r="V22" s="23"/>
      <c r="W22" s="23"/>
      <c r="X22" s="18"/>
      <c r="Y22" s="18"/>
      <c r="Z22" s="18"/>
      <c r="AA22" s="23"/>
      <c r="AB22" s="23"/>
      <c r="AC22" s="23"/>
      <c r="AD22" s="18"/>
      <c r="AE22" s="18"/>
      <c r="AF22" s="18"/>
    </row>
    <row r="23" spans="1:32" ht="15.75" thickBot="1" x14ac:dyDescent="0.3">
      <c r="C23" s="197"/>
      <c r="D23" s="198"/>
      <c r="E23" s="198"/>
      <c r="F23" s="198"/>
      <c r="G23" s="198"/>
      <c r="H23" s="198"/>
      <c r="I23" s="198"/>
      <c r="J23" s="198"/>
      <c r="K23" s="198"/>
      <c r="L23" s="198"/>
      <c r="M23" s="198"/>
      <c r="N23" s="198"/>
      <c r="O23" s="198"/>
      <c r="P23" s="198"/>
      <c r="Q23" s="198"/>
      <c r="R23" s="198"/>
      <c r="S23" s="199"/>
      <c r="T23" s="18"/>
      <c r="U23" s="23"/>
      <c r="V23" s="23"/>
      <c r="W23" s="23"/>
      <c r="X23" s="18"/>
      <c r="Y23" s="18"/>
      <c r="Z23" s="18"/>
      <c r="AA23" s="23"/>
      <c r="AB23" s="23"/>
      <c r="AC23" s="23"/>
      <c r="AD23" s="18"/>
      <c r="AE23" s="18"/>
      <c r="AF23" s="18"/>
    </row>
    <row r="24" spans="1:32" x14ac:dyDescent="0.25">
      <c r="E24" s="31"/>
      <c r="F24" s="31"/>
      <c r="R24" s="18"/>
      <c r="S24" s="18"/>
      <c r="T24" s="18"/>
      <c r="U24" s="23"/>
      <c r="V24" s="23"/>
      <c r="W24" s="23"/>
      <c r="X24" s="18"/>
      <c r="Y24" s="18"/>
      <c r="Z24" s="18"/>
      <c r="AA24" s="23"/>
      <c r="AB24" s="23"/>
      <c r="AC24" s="23"/>
      <c r="AD24" s="18"/>
      <c r="AE24" s="18"/>
      <c r="AF24" s="18"/>
    </row>
    <row r="25" spans="1:32" ht="18.75" x14ac:dyDescent="0.3">
      <c r="A25" s="42" t="s">
        <v>64</v>
      </c>
      <c r="C25" s="27" t="s">
        <v>340</v>
      </c>
      <c r="D25" s="4"/>
      <c r="E25" s="4"/>
      <c r="F25" s="4"/>
      <c r="G25" s="4"/>
      <c r="H25" s="4"/>
      <c r="I25" s="4"/>
      <c r="J25" s="4"/>
      <c r="K25" s="4"/>
      <c r="L25" s="4"/>
      <c r="M25" s="4"/>
      <c r="N25" s="4"/>
      <c r="O25" s="4"/>
      <c r="P25" s="4"/>
      <c r="Q25" s="4"/>
      <c r="R25" s="239" t="s">
        <v>379</v>
      </c>
      <c r="S25" s="239"/>
      <c r="T25" s="239"/>
      <c r="U25" s="242" t="s">
        <v>379</v>
      </c>
      <c r="V25" s="242"/>
      <c r="W25" s="242"/>
      <c r="X25" s="239" t="s">
        <v>379</v>
      </c>
      <c r="Y25" s="239"/>
      <c r="Z25" s="239"/>
      <c r="AA25" s="242" t="s">
        <v>379</v>
      </c>
      <c r="AB25" s="242"/>
      <c r="AC25" s="242"/>
      <c r="AD25" s="239" t="s">
        <v>379</v>
      </c>
      <c r="AE25" s="239"/>
      <c r="AF25" s="239"/>
    </row>
    <row r="26" spans="1:32" ht="15.75" thickBot="1" x14ac:dyDescent="0.3">
      <c r="C26" s="30" t="s">
        <v>232</v>
      </c>
      <c r="E26" s="31"/>
      <c r="R26" s="18"/>
      <c r="S26" s="18"/>
      <c r="T26" s="18"/>
      <c r="U26" s="23"/>
      <c r="V26" s="23"/>
      <c r="W26" s="23"/>
      <c r="X26" s="18"/>
      <c r="Y26" s="18"/>
      <c r="Z26" s="18"/>
      <c r="AA26" s="23"/>
      <c r="AB26" s="23"/>
      <c r="AC26" s="23"/>
      <c r="AD26" s="18"/>
      <c r="AE26" s="18"/>
      <c r="AF26" s="18"/>
    </row>
    <row r="27" spans="1:32" x14ac:dyDescent="0.25">
      <c r="C27" s="233"/>
      <c r="D27" s="234"/>
      <c r="E27" s="234"/>
      <c r="F27" s="234"/>
      <c r="G27" s="234"/>
      <c r="H27" s="234"/>
      <c r="I27" s="234"/>
      <c r="J27" s="234"/>
      <c r="K27" s="234"/>
      <c r="L27" s="234"/>
      <c r="M27" s="234"/>
      <c r="N27" s="234"/>
      <c r="O27" s="234"/>
      <c r="P27" s="234"/>
      <c r="Q27" s="234"/>
      <c r="R27" s="234"/>
      <c r="S27" s="235"/>
      <c r="T27" s="18"/>
      <c r="U27" s="23"/>
      <c r="V27" s="23"/>
      <c r="W27" s="23"/>
      <c r="X27" s="18"/>
      <c r="Y27" s="18"/>
      <c r="Z27" s="18"/>
      <c r="AA27" s="23"/>
      <c r="AB27" s="23"/>
      <c r="AC27" s="23"/>
      <c r="AD27" s="18"/>
      <c r="AE27" s="18"/>
      <c r="AF27" s="18"/>
    </row>
    <row r="28" spans="1:32" ht="15.75" thickBot="1" x14ac:dyDescent="0.3">
      <c r="C28" s="236"/>
      <c r="D28" s="237"/>
      <c r="E28" s="237"/>
      <c r="F28" s="237"/>
      <c r="G28" s="237"/>
      <c r="H28" s="237"/>
      <c r="I28" s="237"/>
      <c r="J28" s="237"/>
      <c r="K28" s="237"/>
      <c r="L28" s="237"/>
      <c r="M28" s="237"/>
      <c r="N28" s="237"/>
      <c r="O28" s="237"/>
      <c r="P28" s="237"/>
      <c r="Q28" s="237"/>
      <c r="R28" s="237"/>
      <c r="S28" s="238"/>
      <c r="T28" s="18"/>
      <c r="U28" s="23"/>
      <c r="V28" s="23"/>
      <c r="W28" s="23"/>
      <c r="X28" s="18"/>
      <c r="Y28" s="18"/>
      <c r="Z28" s="18"/>
      <c r="AA28" s="23"/>
      <c r="AB28" s="23"/>
      <c r="AC28" s="23"/>
      <c r="AD28" s="18"/>
      <c r="AE28" s="18"/>
      <c r="AF28" s="18"/>
    </row>
    <row r="29" spans="1:32" x14ac:dyDescent="0.25">
      <c r="R29" s="18"/>
      <c r="S29" s="18"/>
      <c r="T29" s="18"/>
      <c r="U29" s="23"/>
      <c r="V29" s="23"/>
      <c r="W29" s="23"/>
      <c r="X29" s="18"/>
      <c r="Y29" s="18"/>
      <c r="Z29" s="18"/>
      <c r="AA29" s="23"/>
      <c r="AB29" s="23"/>
      <c r="AC29" s="23"/>
      <c r="AD29" s="18"/>
      <c r="AE29" s="18"/>
      <c r="AF29" s="18"/>
    </row>
    <row r="30" spans="1:32" ht="18.75" x14ac:dyDescent="0.3">
      <c r="A30" s="42" t="s">
        <v>65</v>
      </c>
      <c r="C30" s="27" t="s">
        <v>341</v>
      </c>
      <c r="D30" s="4"/>
      <c r="E30" s="4"/>
      <c r="F30" s="4"/>
      <c r="G30" s="4"/>
      <c r="H30" s="4"/>
      <c r="I30" s="4"/>
      <c r="J30" s="4"/>
      <c r="K30" s="4"/>
      <c r="L30" s="4"/>
      <c r="M30" s="4"/>
      <c r="N30" s="4"/>
      <c r="O30" s="4"/>
      <c r="P30" s="4"/>
      <c r="Q30" s="4"/>
      <c r="R30" s="239" t="s">
        <v>379</v>
      </c>
      <c r="S30" s="239"/>
      <c r="T30" s="239"/>
      <c r="U30" s="242" t="s">
        <v>379</v>
      </c>
      <c r="V30" s="242"/>
      <c r="W30" s="242"/>
      <c r="X30" s="239" t="s">
        <v>379</v>
      </c>
      <c r="Y30" s="239"/>
      <c r="Z30" s="239"/>
      <c r="AA30" s="242" t="s">
        <v>379</v>
      </c>
      <c r="AB30" s="242"/>
      <c r="AC30" s="242"/>
      <c r="AD30" s="239" t="s">
        <v>379</v>
      </c>
      <c r="AE30" s="239"/>
      <c r="AF30" s="239"/>
    </row>
    <row r="31" spans="1:32" ht="15.75" thickBot="1" x14ac:dyDescent="0.3">
      <c r="C31" s="30" t="s">
        <v>232</v>
      </c>
      <c r="E31" s="31"/>
      <c r="R31" s="18"/>
      <c r="S31" s="18"/>
      <c r="T31" s="18"/>
      <c r="U31" s="23"/>
      <c r="V31" s="23"/>
      <c r="W31" s="23"/>
      <c r="X31" s="18"/>
      <c r="Y31" s="18"/>
      <c r="Z31" s="18"/>
      <c r="AA31" s="23"/>
      <c r="AB31" s="23"/>
      <c r="AC31" s="23"/>
      <c r="AD31" s="18"/>
      <c r="AE31" s="18"/>
      <c r="AF31" s="18"/>
    </row>
    <row r="32" spans="1:32" x14ac:dyDescent="0.25">
      <c r="C32" s="194"/>
      <c r="D32" s="195"/>
      <c r="E32" s="195"/>
      <c r="F32" s="195"/>
      <c r="G32" s="195"/>
      <c r="H32" s="195"/>
      <c r="I32" s="195"/>
      <c r="J32" s="195"/>
      <c r="K32" s="195"/>
      <c r="L32" s="195"/>
      <c r="M32" s="195"/>
      <c r="N32" s="195"/>
      <c r="O32" s="195"/>
      <c r="P32" s="195"/>
      <c r="Q32" s="195"/>
      <c r="R32" s="195"/>
      <c r="S32" s="196"/>
      <c r="T32" s="18"/>
      <c r="U32" s="23"/>
      <c r="V32" s="23"/>
      <c r="W32" s="23"/>
      <c r="X32" s="18"/>
      <c r="Y32" s="18"/>
      <c r="Z32" s="18"/>
      <c r="AA32" s="23"/>
      <c r="AB32" s="23"/>
      <c r="AC32" s="23"/>
      <c r="AD32" s="18"/>
      <c r="AE32" s="18"/>
      <c r="AF32" s="18"/>
    </row>
    <row r="33" spans="1:32" ht="15.75" thickBot="1" x14ac:dyDescent="0.3">
      <c r="C33" s="197"/>
      <c r="D33" s="198"/>
      <c r="E33" s="198"/>
      <c r="F33" s="198"/>
      <c r="G33" s="198"/>
      <c r="H33" s="198"/>
      <c r="I33" s="198"/>
      <c r="J33" s="198"/>
      <c r="K33" s="198"/>
      <c r="L33" s="198"/>
      <c r="M33" s="198"/>
      <c r="N33" s="198"/>
      <c r="O33" s="198"/>
      <c r="P33" s="198"/>
      <c r="Q33" s="198"/>
      <c r="R33" s="198"/>
      <c r="S33" s="199"/>
      <c r="T33" s="18"/>
      <c r="U33" s="23"/>
      <c r="V33" s="23"/>
      <c r="W33" s="23"/>
      <c r="X33" s="18"/>
      <c r="Y33" s="18"/>
      <c r="Z33" s="18"/>
      <c r="AA33" s="23"/>
      <c r="AB33" s="23"/>
      <c r="AC33" s="23"/>
      <c r="AD33" s="18"/>
      <c r="AE33" s="18"/>
      <c r="AF33" s="18"/>
    </row>
    <row r="34" spans="1:32" x14ac:dyDescent="0.25">
      <c r="R34" s="18"/>
      <c r="S34" s="18"/>
      <c r="T34" s="18"/>
      <c r="U34" s="23"/>
      <c r="V34" s="23"/>
      <c r="W34" s="23"/>
      <c r="X34" s="18"/>
      <c r="Y34" s="18"/>
      <c r="Z34" s="18"/>
      <c r="AA34" s="23"/>
      <c r="AB34" s="23"/>
      <c r="AC34" s="23"/>
      <c r="AD34" s="18"/>
      <c r="AE34" s="18"/>
      <c r="AF34" s="18"/>
    </row>
    <row r="35" spans="1:32" ht="23.25" x14ac:dyDescent="0.25">
      <c r="A35" s="40">
        <v>8</v>
      </c>
      <c r="B35" s="28" t="s">
        <v>342</v>
      </c>
      <c r="C35" s="8"/>
      <c r="D35" s="8"/>
      <c r="E35" s="8"/>
      <c r="F35" s="8"/>
      <c r="G35" s="8"/>
      <c r="H35" s="8"/>
      <c r="I35" s="8"/>
      <c r="J35" s="8"/>
      <c r="K35" s="8"/>
      <c r="L35" s="8"/>
      <c r="M35" s="8"/>
      <c r="N35" s="8"/>
      <c r="O35" s="8"/>
      <c r="P35" s="8"/>
      <c r="Q35" s="8"/>
      <c r="R35" s="241" t="s">
        <v>379</v>
      </c>
      <c r="S35" s="241"/>
      <c r="T35" s="241"/>
      <c r="U35" s="243" t="s">
        <v>379</v>
      </c>
      <c r="V35" s="243"/>
      <c r="W35" s="243"/>
      <c r="X35" s="241" t="s">
        <v>379</v>
      </c>
      <c r="Y35" s="241"/>
      <c r="Z35" s="241"/>
      <c r="AA35" s="243" t="s">
        <v>379</v>
      </c>
      <c r="AB35" s="243"/>
      <c r="AC35" s="243"/>
      <c r="AD35" s="241" t="s">
        <v>379</v>
      </c>
      <c r="AE35" s="241"/>
      <c r="AF35" s="241"/>
    </row>
    <row r="36" spans="1:32" x14ac:dyDescent="0.25">
      <c r="R36" s="18"/>
      <c r="S36" s="18"/>
      <c r="T36" s="18"/>
      <c r="U36" s="23"/>
      <c r="V36" s="23"/>
      <c r="W36" s="23"/>
      <c r="X36" s="18"/>
      <c r="Y36" s="18"/>
      <c r="Z36" s="18"/>
      <c r="AA36" s="23"/>
      <c r="AB36" s="23"/>
      <c r="AC36" s="23"/>
      <c r="AD36" s="18"/>
      <c r="AE36" s="18"/>
      <c r="AF36" s="18"/>
    </row>
    <row r="37" spans="1:32" x14ac:dyDescent="0.25">
      <c r="R37" s="18"/>
      <c r="S37" s="18"/>
      <c r="T37" s="18"/>
      <c r="U37" s="23"/>
      <c r="V37" s="23"/>
      <c r="W37" s="23"/>
      <c r="X37" s="18"/>
      <c r="Y37" s="18"/>
      <c r="Z37" s="18"/>
      <c r="AA37" s="23"/>
      <c r="AB37" s="23"/>
      <c r="AC37" s="23"/>
      <c r="AD37" s="18"/>
      <c r="AE37" s="18"/>
      <c r="AF37" s="18"/>
    </row>
    <row r="38" spans="1:32" ht="18.75" x14ac:dyDescent="0.3">
      <c r="A38" s="42" t="s">
        <v>62</v>
      </c>
      <c r="C38" s="27" t="s">
        <v>343</v>
      </c>
      <c r="D38" s="4"/>
      <c r="E38" s="4"/>
      <c r="F38" s="4"/>
      <c r="G38" s="4"/>
      <c r="H38" s="4"/>
      <c r="I38" s="4"/>
      <c r="J38" s="4"/>
      <c r="K38" s="4"/>
      <c r="L38" s="4"/>
      <c r="M38" s="4"/>
      <c r="N38" s="4"/>
      <c r="O38" s="4"/>
      <c r="P38" s="4"/>
      <c r="Q38" s="4"/>
      <c r="R38" s="239" t="s">
        <v>379</v>
      </c>
      <c r="S38" s="239"/>
      <c r="T38" s="239"/>
      <c r="U38" s="242" t="s">
        <v>379</v>
      </c>
      <c r="V38" s="242"/>
      <c r="W38" s="242"/>
      <c r="X38" s="239" t="s">
        <v>379</v>
      </c>
      <c r="Y38" s="239"/>
      <c r="Z38" s="239"/>
      <c r="AA38" s="242" t="s">
        <v>379</v>
      </c>
      <c r="AB38" s="242"/>
      <c r="AC38" s="242"/>
      <c r="AD38" s="239" t="s">
        <v>379</v>
      </c>
      <c r="AE38" s="239"/>
      <c r="AF38" s="239"/>
    </row>
    <row r="39" spans="1:32" ht="15.75" thickBot="1" x14ac:dyDescent="0.3">
      <c r="C39" s="30" t="s">
        <v>232</v>
      </c>
      <c r="E39" s="31"/>
      <c r="R39" s="18"/>
      <c r="S39" s="18"/>
      <c r="T39" s="18"/>
      <c r="U39" s="23"/>
      <c r="V39" s="23"/>
      <c r="W39" s="23"/>
      <c r="X39" s="18"/>
      <c r="Y39" s="18"/>
      <c r="Z39" s="18"/>
      <c r="AA39" s="23"/>
      <c r="AB39" s="23"/>
      <c r="AC39" s="23"/>
      <c r="AD39" s="18"/>
      <c r="AE39" s="18"/>
      <c r="AF39" s="18"/>
    </row>
    <row r="40" spans="1:32" x14ac:dyDescent="0.25">
      <c r="C40" s="194"/>
      <c r="D40" s="195"/>
      <c r="E40" s="195"/>
      <c r="F40" s="195"/>
      <c r="G40" s="195"/>
      <c r="H40" s="195"/>
      <c r="I40" s="195"/>
      <c r="J40" s="195"/>
      <c r="K40" s="195"/>
      <c r="L40" s="195"/>
      <c r="M40" s="195"/>
      <c r="N40" s="195"/>
      <c r="O40" s="195"/>
      <c r="P40" s="195"/>
      <c r="Q40" s="195"/>
      <c r="R40" s="195"/>
      <c r="S40" s="196"/>
      <c r="T40" s="18"/>
      <c r="U40" s="23"/>
      <c r="V40" s="23"/>
      <c r="W40" s="23"/>
      <c r="X40" s="18"/>
      <c r="Y40" s="18"/>
      <c r="Z40" s="18"/>
      <c r="AA40" s="23"/>
      <c r="AB40" s="23"/>
      <c r="AC40" s="23"/>
      <c r="AD40" s="18"/>
      <c r="AE40" s="18"/>
      <c r="AF40" s="18"/>
    </row>
    <row r="41" spans="1:32" ht="15.75" thickBot="1" x14ac:dyDescent="0.3">
      <c r="C41" s="197"/>
      <c r="D41" s="198"/>
      <c r="E41" s="198"/>
      <c r="F41" s="198"/>
      <c r="G41" s="198"/>
      <c r="H41" s="198"/>
      <c r="I41" s="198"/>
      <c r="J41" s="198"/>
      <c r="K41" s="198"/>
      <c r="L41" s="198"/>
      <c r="M41" s="198"/>
      <c r="N41" s="198"/>
      <c r="O41" s="198"/>
      <c r="P41" s="198"/>
      <c r="Q41" s="198"/>
      <c r="R41" s="198"/>
      <c r="S41" s="199"/>
      <c r="T41" s="18"/>
      <c r="U41" s="23"/>
      <c r="V41" s="23"/>
      <c r="W41" s="23"/>
      <c r="X41" s="18"/>
      <c r="Y41" s="18"/>
      <c r="Z41" s="18"/>
      <c r="AA41" s="23"/>
      <c r="AB41" s="23"/>
      <c r="AC41" s="23"/>
      <c r="AD41" s="18"/>
      <c r="AE41" s="18"/>
      <c r="AF41" s="18"/>
    </row>
    <row r="42" spans="1:32" x14ac:dyDescent="0.25">
      <c r="E42" s="31"/>
      <c r="F42" s="31"/>
      <c r="R42" s="18"/>
      <c r="S42" s="18"/>
      <c r="T42" s="18"/>
      <c r="U42" s="23"/>
      <c r="V42" s="23"/>
      <c r="W42" s="23"/>
      <c r="X42" s="18"/>
      <c r="Y42" s="18"/>
      <c r="Z42" s="18"/>
      <c r="AA42" s="23"/>
      <c r="AB42" s="23"/>
      <c r="AC42" s="23"/>
      <c r="AD42" s="18"/>
      <c r="AE42" s="18"/>
      <c r="AF42" s="18"/>
    </row>
    <row r="43" spans="1:32" ht="18.75" x14ac:dyDescent="0.3">
      <c r="A43" s="42" t="s">
        <v>63</v>
      </c>
      <c r="C43" s="27" t="s">
        <v>344</v>
      </c>
      <c r="D43" s="4"/>
      <c r="E43" s="4"/>
      <c r="F43" s="4"/>
      <c r="G43" s="4"/>
      <c r="H43" s="4"/>
      <c r="I43" s="4"/>
      <c r="J43" s="4"/>
      <c r="K43" s="4"/>
      <c r="L43" s="4"/>
      <c r="M43" s="4"/>
      <c r="N43" s="4"/>
      <c r="O43" s="4"/>
      <c r="P43" s="4"/>
      <c r="Q43" s="4"/>
      <c r="R43" s="239" t="s">
        <v>379</v>
      </c>
      <c r="S43" s="239"/>
      <c r="T43" s="239"/>
      <c r="U43" s="242" t="s">
        <v>379</v>
      </c>
      <c r="V43" s="242"/>
      <c r="W43" s="242"/>
      <c r="X43" s="239" t="s">
        <v>379</v>
      </c>
      <c r="Y43" s="239"/>
      <c r="Z43" s="239"/>
      <c r="AA43" s="242" t="s">
        <v>379</v>
      </c>
      <c r="AB43" s="242"/>
      <c r="AC43" s="242"/>
      <c r="AD43" s="239" t="s">
        <v>379</v>
      </c>
      <c r="AE43" s="239"/>
      <c r="AF43" s="239"/>
    </row>
    <row r="44" spans="1:32" ht="15.75" thickBot="1" x14ac:dyDescent="0.3">
      <c r="C44" s="30" t="s">
        <v>232</v>
      </c>
      <c r="E44" s="31"/>
      <c r="R44" s="18"/>
      <c r="S44" s="18"/>
      <c r="T44" s="18"/>
      <c r="U44" s="23"/>
      <c r="V44" s="23"/>
      <c r="W44" s="23"/>
      <c r="X44" s="18"/>
      <c r="Y44" s="18"/>
      <c r="Z44" s="18"/>
      <c r="AA44" s="23"/>
      <c r="AB44" s="23"/>
      <c r="AC44" s="23"/>
      <c r="AD44" s="18"/>
      <c r="AE44" s="18"/>
      <c r="AF44" s="18"/>
    </row>
    <row r="45" spans="1:32" x14ac:dyDescent="0.25">
      <c r="C45" s="194"/>
      <c r="D45" s="195"/>
      <c r="E45" s="195"/>
      <c r="F45" s="195"/>
      <c r="G45" s="195"/>
      <c r="H45" s="195"/>
      <c r="I45" s="195"/>
      <c r="J45" s="195"/>
      <c r="K45" s="195"/>
      <c r="L45" s="195"/>
      <c r="M45" s="195"/>
      <c r="N45" s="195"/>
      <c r="O45" s="195"/>
      <c r="P45" s="195"/>
      <c r="Q45" s="195"/>
      <c r="R45" s="195"/>
      <c r="S45" s="196"/>
      <c r="T45" s="18"/>
      <c r="U45" s="23"/>
      <c r="V45" s="23"/>
      <c r="W45" s="23"/>
      <c r="X45" s="18"/>
      <c r="Y45" s="18"/>
      <c r="Z45" s="18"/>
      <c r="AA45" s="23"/>
      <c r="AB45" s="23"/>
      <c r="AC45" s="23"/>
      <c r="AD45" s="18"/>
      <c r="AE45" s="18"/>
      <c r="AF45" s="18"/>
    </row>
    <row r="46" spans="1:32" ht="15.75" thickBot="1" x14ac:dyDescent="0.3">
      <c r="C46" s="197"/>
      <c r="D46" s="198"/>
      <c r="E46" s="198"/>
      <c r="F46" s="198"/>
      <c r="G46" s="198"/>
      <c r="H46" s="198"/>
      <c r="I46" s="198"/>
      <c r="J46" s="198"/>
      <c r="K46" s="198"/>
      <c r="L46" s="198"/>
      <c r="M46" s="198"/>
      <c r="N46" s="198"/>
      <c r="O46" s="198"/>
      <c r="P46" s="198"/>
      <c r="Q46" s="198"/>
      <c r="R46" s="198"/>
      <c r="S46" s="199"/>
      <c r="T46" s="18"/>
      <c r="U46" s="23"/>
      <c r="V46" s="23"/>
      <c r="W46" s="23"/>
      <c r="X46" s="18"/>
      <c r="Y46" s="18"/>
      <c r="Z46" s="18"/>
      <c r="AA46" s="23"/>
      <c r="AB46" s="23"/>
      <c r="AC46" s="23"/>
      <c r="AD46" s="18"/>
      <c r="AE46" s="18"/>
      <c r="AF46" s="18"/>
    </row>
    <row r="47" spans="1:32" x14ac:dyDescent="0.25">
      <c r="R47" s="18"/>
      <c r="S47" s="18"/>
      <c r="T47" s="18"/>
      <c r="U47" s="23"/>
      <c r="V47" s="23"/>
      <c r="W47" s="23"/>
      <c r="X47" s="18"/>
      <c r="Y47" s="18"/>
      <c r="Z47" s="18"/>
      <c r="AA47" s="23"/>
      <c r="AB47" s="23"/>
      <c r="AC47" s="23"/>
      <c r="AD47" s="18"/>
      <c r="AE47" s="18"/>
      <c r="AF47" s="18"/>
    </row>
    <row r="48" spans="1:32" ht="18.75" x14ac:dyDescent="0.3">
      <c r="A48" s="42" t="s">
        <v>64</v>
      </c>
      <c r="C48" s="27" t="s">
        <v>345</v>
      </c>
      <c r="D48" s="4"/>
      <c r="E48" s="4"/>
      <c r="F48" s="4"/>
      <c r="G48" s="4"/>
      <c r="H48" s="4"/>
      <c r="I48" s="4"/>
      <c r="J48" s="4"/>
      <c r="K48" s="4"/>
      <c r="L48" s="4"/>
      <c r="M48" s="4"/>
      <c r="N48" s="4"/>
      <c r="O48" s="4"/>
      <c r="P48" s="4"/>
      <c r="Q48" s="4"/>
      <c r="R48" s="239" t="s">
        <v>379</v>
      </c>
      <c r="S48" s="239"/>
      <c r="T48" s="239"/>
      <c r="U48" s="242" t="s">
        <v>379</v>
      </c>
      <c r="V48" s="242"/>
      <c r="W48" s="242"/>
      <c r="X48" s="239" t="s">
        <v>379</v>
      </c>
      <c r="Y48" s="239"/>
      <c r="Z48" s="239"/>
      <c r="AA48" s="242" t="s">
        <v>379</v>
      </c>
      <c r="AB48" s="242"/>
      <c r="AC48" s="242"/>
      <c r="AD48" s="239" t="s">
        <v>379</v>
      </c>
      <c r="AE48" s="239"/>
      <c r="AF48" s="239"/>
    </row>
    <row r="49" spans="1:32" ht="15.75" thickBot="1" x14ac:dyDescent="0.3">
      <c r="C49" s="30" t="s">
        <v>232</v>
      </c>
      <c r="E49" s="31"/>
      <c r="R49" s="18"/>
      <c r="S49" s="18"/>
      <c r="T49" s="18"/>
      <c r="U49" s="23"/>
      <c r="V49" s="23"/>
      <c r="W49" s="23"/>
      <c r="X49" s="18"/>
      <c r="Y49" s="18"/>
      <c r="Z49" s="18"/>
      <c r="AA49" s="23"/>
      <c r="AB49" s="23"/>
      <c r="AC49" s="23"/>
      <c r="AD49" s="18"/>
      <c r="AE49" s="18"/>
      <c r="AF49" s="18"/>
    </row>
    <row r="50" spans="1:32" x14ac:dyDescent="0.25">
      <c r="C50" s="194"/>
      <c r="D50" s="195"/>
      <c r="E50" s="195"/>
      <c r="F50" s="195"/>
      <c r="G50" s="195"/>
      <c r="H50" s="195"/>
      <c r="I50" s="195"/>
      <c r="J50" s="195"/>
      <c r="K50" s="195"/>
      <c r="L50" s="195"/>
      <c r="M50" s="195"/>
      <c r="N50" s="195"/>
      <c r="O50" s="195"/>
      <c r="P50" s="195"/>
      <c r="Q50" s="195"/>
      <c r="R50" s="195"/>
      <c r="S50" s="196"/>
      <c r="T50" s="18"/>
      <c r="U50" s="23"/>
      <c r="V50" s="23"/>
      <c r="W50" s="23"/>
      <c r="X50" s="18"/>
      <c r="Y50" s="18"/>
      <c r="Z50" s="18"/>
      <c r="AA50" s="23"/>
      <c r="AB50" s="23"/>
      <c r="AC50" s="23"/>
      <c r="AD50" s="18"/>
      <c r="AE50" s="18"/>
      <c r="AF50" s="18"/>
    </row>
    <row r="51" spans="1:32" ht="15.75" thickBot="1" x14ac:dyDescent="0.3">
      <c r="C51" s="197"/>
      <c r="D51" s="198"/>
      <c r="E51" s="198"/>
      <c r="F51" s="198"/>
      <c r="G51" s="198"/>
      <c r="H51" s="198"/>
      <c r="I51" s="198"/>
      <c r="J51" s="198"/>
      <c r="K51" s="198"/>
      <c r="L51" s="198"/>
      <c r="M51" s="198"/>
      <c r="N51" s="198"/>
      <c r="O51" s="198"/>
      <c r="P51" s="198"/>
      <c r="Q51" s="198"/>
      <c r="R51" s="198"/>
      <c r="S51" s="199"/>
      <c r="T51" s="18"/>
      <c r="U51" s="23"/>
      <c r="V51" s="23"/>
      <c r="W51" s="23"/>
      <c r="X51" s="18"/>
      <c r="Y51" s="18"/>
      <c r="Z51" s="18"/>
      <c r="AA51" s="23"/>
      <c r="AB51" s="23"/>
      <c r="AC51" s="23"/>
      <c r="AD51" s="18"/>
      <c r="AE51" s="18"/>
      <c r="AF51" s="18"/>
    </row>
    <row r="52" spans="1:32" x14ac:dyDescent="0.25">
      <c r="R52" s="18"/>
      <c r="S52" s="18"/>
      <c r="T52" s="18"/>
      <c r="U52" s="23"/>
      <c r="V52" s="23"/>
      <c r="W52" s="23"/>
      <c r="X52" s="18"/>
      <c r="Y52" s="18"/>
      <c r="Z52" s="18"/>
      <c r="AA52" s="23"/>
      <c r="AB52" s="23"/>
      <c r="AC52" s="23"/>
      <c r="AD52" s="18"/>
      <c r="AE52" s="18"/>
      <c r="AF52" s="18"/>
    </row>
    <row r="53" spans="1:32"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row>
  </sheetData>
  <sheetProtection algorithmName="SHA-512" hashValue="HGocp8qMjN8yGizTOs/PIPk8lbl1vRorkTrQX1J8YTdcZWGvLsfsmF/mcFOJrHhgAFgO3/D7QoU8mGHmRbc6kQ==" saltValue="b05WHf32rN/Rk7rwAP4T0g==" spinCount="100000" sheet="1" objects="1" scenarios="1"/>
  <mergeCells count="53">
    <mergeCell ref="R48:T48"/>
    <mergeCell ref="U43:W43"/>
    <mergeCell ref="X43:Z43"/>
    <mergeCell ref="AA43:AC43"/>
    <mergeCell ref="AD43:AF43"/>
    <mergeCell ref="U48:W48"/>
    <mergeCell ref="X48:Z48"/>
    <mergeCell ref="AA48:AC48"/>
    <mergeCell ref="AD48:AF48"/>
    <mergeCell ref="C45:S46"/>
    <mergeCell ref="R43:T43"/>
    <mergeCell ref="U11:W11"/>
    <mergeCell ref="X11:Z11"/>
    <mergeCell ref="AA11:AC11"/>
    <mergeCell ref="AD11:AF11"/>
    <mergeCell ref="R12:T12"/>
    <mergeCell ref="U12:W12"/>
    <mergeCell ref="X12:Z12"/>
    <mergeCell ref="AA12:AC12"/>
    <mergeCell ref="AD12:AF12"/>
    <mergeCell ref="C50:S51"/>
    <mergeCell ref="U25:W25"/>
    <mergeCell ref="X25:Z25"/>
    <mergeCell ref="AA25:AC25"/>
    <mergeCell ref="AD25:AF25"/>
    <mergeCell ref="U30:W30"/>
    <mergeCell ref="X30:Z30"/>
    <mergeCell ref="AA30:AC30"/>
    <mergeCell ref="AD30:AF30"/>
    <mergeCell ref="U35:W35"/>
    <mergeCell ref="X35:Z35"/>
    <mergeCell ref="AA35:AC35"/>
    <mergeCell ref="AD35:AF35"/>
    <mergeCell ref="U38:W38"/>
    <mergeCell ref="X38:Z38"/>
    <mergeCell ref="AA38:AC38"/>
    <mergeCell ref="U20:W20"/>
    <mergeCell ref="X20:Z20"/>
    <mergeCell ref="AA20:AC20"/>
    <mergeCell ref="AD20:AF20"/>
    <mergeCell ref="AD38:AF38"/>
    <mergeCell ref="D4:Q8"/>
    <mergeCell ref="C22:S23"/>
    <mergeCell ref="C27:S28"/>
    <mergeCell ref="C32:S33"/>
    <mergeCell ref="C40:S41"/>
    <mergeCell ref="R20:T20"/>
    <mergeCell ref="R11:T11"/>
    <mergeCell ref="R25:T25"/>
    <mergeCell ref="R30:T30"/>
    <mergeCell ref="R35:T35"/>
    <mergeCell ref="R38:T38"/>
    <mergeCell ref="C20:Q20"/>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95250</xdr:colOff>
                    <xdr:row>13</xdr:row>
                    <xdr:rowOff>219075</xdr:rowOff>
                  </from>
                  <to>
                    <xdr:col>6</xdr:col>
                    <xdr:colOff>304800</xdr:colOff>
                    <xdr:row>15</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95250</xdr:colOff>
                    <xdr:row>15</xdr:row>
                    <xdr:rowOff>0</xdr:rowOff>
                  </from>
                  <to>
                    <xdr:col>8</xdr:col>
                    <xdr:colOff>95250</xdr:colOff>
                    <xdr:row>16</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95250</xdr:colOff>
                    <xdr:row>16</xdr:row>
                    <xdr:rowOff>0</xdr:rowOff>
                  </from>
                  <to>
                    <xdr:col>11</xdr:col>
                    <xdr:colOff>438150</xdr:colOff>
                    <xdr:row>17</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95250</xdr:colOff>
                    <xdr:row>17</xdr:row>
                    <xdr:rowOff>0</xdr:rowOff>
                  </from>
                  <to>
                    <xdr:col>13</xdr:col>
                    <xdr:colOff>361950</xdr:colOff>
                    <xdr:row>18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Codes!$C$11:$C$17</xm:f>
          </x14:formula1>
          <xm:sqref>R20 R38 R25 R30 U38 R43 R12 R35 U12 X12 AA12 AD12 U20 X20 AA20 AD20 U43 X43 AA43 AD43 U25 X25 AA25 AD25 U35 X35 AA35 AD35 U30 X30 AA30 AD30 X38 AA38 AD38 R48 U48 X48 AA48 AD48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F51"/>
  <sheetViews>
    <sheetView zoomScale="80" zoomScaleNormal="80" workbookViewId="0">
      <selection activeCell="A2" sqref="A2"/>
    </sheetView>
  </sheetViews>
  <sheetFormatPr defaultRowHeight="15" x14ac:dyDescent="0.25"/>
  <sheetData>
    <row r="1" spans="1:32" ht="23.25" x14ac:dyDescent="0.35">
      <c r="A1" s="10" t="s">
        <v>346</v>
      </c>
      <c r="B1" s="10"/>
      <c r="C1" s="10"/>
      <c r="D1" s="10"/>
      <c r="E1" s="10"/>
      <c r="F1" s="10"/>
      <c r="G1" s="10"/>
      <c r="H1" s="10"/>
      <c r="I1" s="10"/>
      <c r="J1" s="10"/>
      <c r="K1" s="10"/>
      <c r="L1" s="10"/>
      <c r="M1" s="10"/>
      <c r="N1" s="10"/>
      <c r="O1" s="10"/>
      <c r="P1" s="10"/>
      <c r="Q1" s="10"/>
      <c r="R1" s="10"/>
      <c r="S1" s="10"/>
    </row>
    <row r="2" spans="1:32" x14ac:dyDescent="0.25">
      <c r="A2" s="24"/>
      <c r="B2" s="24"/>
      <c r="C2" s="7"/>
    </row>
    <row r="3" spans="1:32" ht="15.75" thickBot="1" x14ac:dyDescent="0.3">
      <c r="A3" s="7"/>
      <c r="B3" s="7"/>
      <c r="D3" s="36" t="s">
        <v>347</v>
      </c>
    </row>
    <row r="4" spans="1:32" x14ac:dyDescent="0.25">
      <c r="A4" s="7"/>
      <c r="B4" s="32" t="s">
        <v>184</v>
      </c>
      <c r="D4" s="171" t="s">
        <v>507</v>
      </c>
      <c r="E4" s="172"/>
      <c r="F4" s="172"/>
      <c r="G4" s="172"/>
      <c r="H4" s="172"/>
      <c r="I4" s="172"/>
      <c r="J4" s="172"/>
      <c r="K4" s="172"/>
      <c r="L4" s="172"/>
      <c r="M4" s="172"/>
      <c r="N4" s="172"/>
      <c r="O4" s="172"/>
      <c r="P4" s="172"/>
      <c r="Q4" s="173"/>
    </row>
    <row r="5" spans="1:32" x14ac:dyDescent="0.25">
      <c r="A5" s="5"/>
      <c r="D5" s="174"/>
      <c r="E5" s="175"/>
      <c r="F5" s="175"/>
      <c r="G5" s="175"/>
      <c r="H5" s="175"/>
      <c r="I5" s="175"/>
      <c r="J5" s="175"/>
      <c r="K5" s="175"/>
      <c r="L5" s="175"/>
      <c r="M5" s="175"/>
      <c r="N5" s="175"/>
      <c r="O5" s="175"/>
      <c r="P5" s="175"/>
      <c r="Q5" s="176"/>
    </row>
    <row r="6" spans="1:32" x14ac:dyDescent="0.25">
      <c r="A6" s="4"/>
      <c r="D6" s="174"/>
      <c r="E6" s="175"/>
      <c r="F6" s="175"/>
      <c r="G6" s="175"/>
      <c r="H6" s="175"/>
      <c r="I6" s="175"/>
      <c r="J6" s="175"/>
      <c r="K6" s="175"/>
      <c r="L6" s="175"/>
      <c r="M6" s="175"/>
      <c r="N6" s="175"/>
      <c r="O6" s="175"/>
      <c r="P6" s="175"/>
      <c r="Q6" s="176"/>
    </row>
    <row r="7" spans="1:32" x14ac:dyDescent="0.25">
      <c r="A7" s="14"/>
      <c r="D7" s="174"/>
      <c r="E7" s="175"/>
      <c r="F7" s="175"/>
      <c r="G7" s="175"/>
      <c r="H7" s="175"/>
      <c r="I7" s="175"/>
      <c r="J7" s="175"/>
      <c r="K7" s="175"/>
      <c r="L7" s="175"/>
      <c r="M7" s="175"/>
      <c r="N7" s="175"/>
      <c r="O7" s="175"/>
      <c r="P7" s="175"/>
      <c r="Q7" s="176"/>
    </row>
    <row r="8" spans="1:32" ht="15.75" thickBot="1" x14ac:dyDescent="0.3">
      <c r="A8" s="3"/>
      <c r="D8" s="177"/>
      <c r="E8" s="178"/>
      <c r="F8" s="178"/>
      <c r="G8" s="178"/>
      <c r="H8" s="178"/>
      <c r="I8" s="178"/>
      <c r="J8" s="178"/>
      <c r="K8" s="178"/>
      <c r="L8" s="178"/>
      <c r="M8" s="178"/>
      <c r="N8" s="178"/>
      <c r="O8" s="178"/>
      <c r="P8" s="178"/>
      <c r="Q8" s="179"/>
    </row>
    <row r="9" spans="1:32" x14ac:dyDescent="0.25">
      <c r="A9" s="48"/>
      <c r="D9" s="58"/>
      <c r="E9" s="58"/>
      <c r="F9" s="58"/>
      <c r="G9" s="58"/>
      <c r="H9" s="58"/>
      <c r="I9" s="58"/>
      <c r="J9" s="58"/>
      <c r="K9" s="58"/>
      <c r="L9" s="58"/>
      <c r="M9" s="58"/>
      <c r="N9" s="58"/>
      <c r="O9" s="58"/>
      <c r="P9" s="58"/>
      <c r="Q9" s="58"/>
    </row>
    <row r="11" spans="1:32" ht="21" x14ac:dyDescent="0.25">
      <c r="R11" s="245" t="s">
        <v>245</v>
      </c>
      <c r="S11" s="245"/>
      <c r="T11" s="245"/>
      <c r="U11" s="246" t="s">
        <v>246</v>
      </c>
      <c r="V11" s="246"/>
      <c r="W11" s="246"/>
      <c r="X11" s="245" t="s">
        <v>247</v>
      </c>
      <c r="Y11" s="245"/>
      <c r="Z11" s="245"/>
      <c r="AA11" s="246" t="s">
        <v>248</v>
      </c>
      <c r="AB11" s="246"/>
      <c r="AC11" s="246"/>
      <c r="AD11" s="245" t="s">
        <v>249</v>
      </c>
      <c r="AE11" s="245"/>
      <c r="AF11" s="245"/>
    </row>
    <row r="12" spans="1:32" ht="23.25" x14ac:dyDescent="0.25">
      <c r="A12" s="44">
        <v>9</v>
      </c>
      <c r="B12" s="28" t="s">
        <v>348</v>
      </c>
      <c r="C12" s="8"/>
      <c r="D12" s="8"/>
      <c r="E12" s="8"/>
      <c r="F12" s="8"/>
      <c r="G12" s="8"/>
      <c r="H12" s="8"/>
      <c r="I12" s="8"/>
      <c r="J12" s="8"/>
      <c r="K12" s="8"/>
      <c r="L12" s="8"/>
      <c r="M12" s="8"/>
      <c r="N12" s="8"/>
      <c r="O12" s="8"/>
      <c r="P12" s="8"/>
      <c r="Q12" s="8"/>
      <c r="R12" s="249" t="s">
        <v>379</v>
      </c>
      <c r="S12" s="249"/>
      <c r="T12" s="249"/>
      <c r="U12" s="250" t="s">
        <v>379</v>
      </c>
      <c r="V12" s="250"/>
      <c r="W12" s="250"/>
      <c r="X12" s="249" t="s">
        <v>379</v>
      </c>
      <c r="Y12" s="249"/>
      <c r="Z12" s="249"/>
      <c r="AA12" s="250" t="s">
        <v>379</v>
      </c>
      <c r="AB12" s="250"/>
      <c r="AC12" s="250"/>
      <c r="AD12" s="249" t="s">
        <v>379</v>
      </c>
      <c r="AE12" s="249"/>
      <c r="AF12" s="249"/>
    </row>
    <row r="13" spans="1:32" x14ac:dyDescent="0.25">
      <c r="R13" s="78"/>
      <c r="S13" s="78"/>
      <c r="T13" s="78"/>
      <c r="U13" s="79"/>
      <c r="V13" s="79"/>
      <c r="W13" s="79"/>
      <c r="X13" s="78"/>
      <c r="Y13" s="78"/>
      <c r="Z13" s="78"/>
      <c r="AA13" s="79"/>
      <c r="AB13" s="79"/>
      <c r="AC13" s="79"/>
      <c r="AD13" s="78"/>
      <c r="AE13" s="78"/>
      <c r="AF13" s="78"/>
    </row>
    <row r="14" spans="1:32" x14ac:dyDescent="0.25">
      <c r="R14" s="78"/>
      <c r="S14" s="78"/>
      <c r="T14" s="78"/>
      <c r="U14" s="79"/>
      <c r="V14" s="79"/>
      <c r="W14" s="79"/>
      <c r="X14" s="78"/>
      <c r="Y14" s="78"/>
      <c r="Z14" s="78"/>
      <c r="AA14" s="79"/>
      <c r="AB14" s="79"/>
      <c r="AC14" s="79"/>
      <c r="AD14" s="78"/>
      <c r="AE14" s="78"/>
      <c r="AF14" s="78"/>
    </row>
    <row r="15" spans="1:32" ht="18.75" x14ac:dyDescent="0.3">
      <c r="A15" s="42" t="s">
        <v>62</v>
      </c>
      <c r="C15" s="27" t="s">
        <v>349</v>
      </c>
      <c r="D15" s="4"/>
      <c r="E15" s="4"/>
      <c r="F15" s="4"/>
      <c r="G15" s="4"/>
      <c r="H15" s="4"/>
      <c r="I15" s="4"/>
      <c r="J15" s="4"/>
      <c r="K15" s="4"/>
      <c r="L15" s="4"/>
      <c r="M15" s="4"/>
      <c r="N15" s="4"/>
      <c r="O15" s="4"/>
      <c r="P15" s="4"/>
      <c r="Q15" s="4"/>
      <c r="R15" s="247" t="s">
        <v>379</v>
      </c>
      <c r="S15" s="247"/>
      <c r="T15" s="247"/>
      <c r="U15" s="248" t="s">
        <v>379</v>
      </c>
      <c r="V15" s="248"/>
      <c r="W15" s="248"/>
      <c r="X15" s="247" t="s">
        <v>379</v>
      </c>
      <c r="Y15" s="247"/>
      <c r="Z15" s="247"/>
      <c r="AA15" s="248" t="s">
        <v>379</v>
      </c>
      <c r="AB15" s="248"/>
      <c r="AC15" s="248"/>
      <c r="AD15" s="247" t="s">
        <v>379</v>
      </c>
      <c r="AE15" s="247"/>
      <c r="AF15" s="247"/>
    </row>
    <row r="16" spans="1:32" ht="15.75" thickBot="1" x14ac:dyDescent="0.3">
      <c r="C16" s="30" t="s">
        <v>232</v>
      </c>
      <c r="E16" s="31"/>
      <c r="R16" s="78"/>
      <c r="S16" s="78"/>
      <c r="T16" s="78"/>
      <c r="U16" s="79"/>
      <c r="V16" s="79"/>
      <c r="W16" s="79"/>
      <c r="X16" s="78"/>
      <c r="Y16" s="78"/>
      <c r="Z16" s="78"/>
      <c r="AA16" s="79"/>
      <c r="AB16" s="79"/>
      <c r="AC16" s="79"/>
      <c r="AD16" s="78"/>
      <c r="AE16" s="78"/>
      <c r="AF16" s="78"/>
    </row>
    <row r="17" spans="1:32" x14ac:dyDescent="0.25">
      <c r="C17" s="194"/>
      <c r="D17" s="195"/>
      <c r="E17" s="195"/>
      <c r="F17" s="195"/>
      <c r="G17" s="195"/>
      <c r="H17" s="195"/>
      <c r="I17" s="195"/>
      <c r="J17" s="195"/>
      <c r="K17" s="195"/>
      <c r="L17" s="195"/>
      <c r="M17" s="195"/>
      <c r="N17" s="195"/>
      <c r="O17" s="195"/>
      <c r="P17" s="195"/>
      <c r="Q17" s="195"/>
      <c r="R17" s="195"/>
      <c r="S17" s="196"/>
      <c r="T17" s="78"/>
      <c r="U17" s="79"/>
      <c r="V17" s="79"/>
      <c r="W17" s="79"/>
      <c r="X17" s="78"/>
      <c r="Y17" s="78"/>
      <c r="Z17" s="78"/>
      <c r="AA17" s="79"/>
      <c r="AB17" s="79"/>
      <c r="AC17" s="79"/>
      <c r="AD17" s="78"/>
      <c r="AE17" s="78"/>
      <c r="AF17" s="78"/>
    </row>
    <row r="18" spans="1:32" ht="15.75" thickBot="1" x14ac:dyDescent="0.3">
      <c r="C18" s="197"/>
      <c r="D18" s="198"/>
      <c r="E18" s="198"/>
      <c r="F18" s="198"/>
      <c r="G18" s="198"/>
      <c r="H18" s="198"/>
      <c r="I18" s="198"/>
      <c r="J18" s="198"/>
      <c r="K18" s="198"/>
      <c r="L18" s="198"/>
      <c r="M18" s="198"/>
      <c r="N18" s="198"/>
      <c r="O18" s="198"/>
      <c r="P18" s="198"/>
      <c r="Q18" s="198"/>
      <c r="R18" s="198"/>
      <c r="S18" s="199"/>
      <c r="T18" s="78"/>
      <c r="U18" s="79"/>
      <c r="V18" s="79"/>
      <c r="W18" s="79"/>
      <c r="X18" s="78"/>
      <c r="Y18" s="78"/>
      <c r="Z18" s="78"/>
      <c r="AA18" s="79"/>
      <c r="AB18" s="79"/>
      <c r="AC18" s="79"/>
      <c r="AD18" s="78"/>
      <c r="AE18" s="78"/>
      <c r="AF18" s="78"/>
    </row>
    <row r="19" spans="1:32" x14ac:dyDescent="0.25">
      <c r="R19" s="78"/>
      <c r="S19" s="78"/>
      <c r="T19" s="78"/>
      <c r="U19" s="79"/>
      <c r="V19" s="79"/>
      <c r="W19" s="79"/>
      <c r="X19" s="78"/>
      <c r="Y19" s="78"/>
      <c r="Z19" s="78"/>
      <c r="AA19" s="79"/>
      <c r="AB19" s="79"/>
      <c r="AC19" s="79"/>
      <c r="AD19" s="78"/>
      <c r="AE19" s="78"/>
      <c r="AF19" s="78"/>
    </row>
    <row r="20" spans="1:32" ht="18.75" x14ac:dyDescent="0.3">
      <c r="A20" s="42" t="s">
        <v>63</v>
      </c>
      <c r="C20" s="27" t="s">
        <v>508</v>
      </c>
      <c r="D20" s="4"/>
      <c r="E20" s="4"/>
      <c r="F20" s="4"/>
      <c r="G20" s="4"/>
      <c r="H20" s="4"/>
      <c r="I20" s="4"/>
      <c r="J20" s="4"/>
      <c r="K20" s="4"/>
      <c r="L20" s="4"/>
      <c r="M20" s="4"/>
      <c r="N20" s="4"/>
      <c r="O20" s="4"/>
      <c r="P20" s="4"/>
      <c r="Q20" s="4"/>
      <c r="R20" s="247" t="s">
        <v>379</v>
      </c>
      <c r="S20" s="247"/>
      <c r="T20" s="247"/>
      <c r="U20" s="248" t="s">
        <v>379</v>
      </c>
      <c r="V20" s="248"/>
      <c r="W20" s="248"/>
      <c r="X20" s="247" t="s">
        <v>379</v>
      </c>
      <c r="Y20" s="247"/>
      <c r="Z20" s="247"/>
      <c r="AA20" s="248" t="s">
        <v>379</v>
      </c>
      <c r="AB20" s="248"/>
      <c r="AC20" s="248"/>
      <c r="AD20" s="247" t="s">
        <v>379</v>
      </c>
      <c r="AE20" s="247"/>
      <c r="AF20" s="247"/>
    </row>
    <row r="21" spans="1:32" ht="15.75" thickBot="1" x14ac:dyDescent="0.3">
      <c r="C21" s="30" t="s">
        <v>232</v>
      </c>
      <c r="E21" s="31"/>
      <c r="R21" s="78"/>
      <c r="S21" s="78"/>
      <c r="T21" s="78"/>
      <c r="U21" s="79"/>
      <c r="V21" s="79"/>
      <c r="W21" s="79"/>
      <c r="X21" s="78"/>
      <c r="Y21" s="78"/>
      <c r="Z21" s="78"/>
      <c r="AA21" s="79"/>
      <c r="AB21" s="79"/>
      <c r="AC21" s="79"/>
      <c r="AD21" s="78"/>
      <c r="AE21" s="78"/>
      <c r="AF21" s="78"/>
    </row>
    <row r="22" spans="1:32" x14ac:dyDescent="0.25">
      <c r="C22" s="194"/>
      <c r="D22" s="195"/>
      <c r="E22" s="195"/>
      <c r="F22" s="195"/>
      <c r="G22" s="195"/>
      <c r="H22" s="195"/>
      <c r="I22" s="195"/>
      <c r="J22" s="195"/>
      <c r="K22" s="195"/>
      <c r="L22" s="195"/>
      <c r="M22" s="195"/>
      <c r="N22" s="195"/>
      <c r="O22" s="195"/>
      <c r="P22" s="195"/>
      <c r="Q22" s="195"/>
      <c r="R22" s="195"/>
      <c r="S22" s="196"/>
      <c r="T22" s="78"/>
      <c r="U22" s="79"/>
      <c r="V22" s="79"/>
      <c r="W22" s="79"/>
      <c r="X22" s="78"/>
      <c r="Y22" s="78"/>
      <c r="Z22" s="78"/>
      <c r="AA22" s="79"/>
      <c r="AB22" s="79"/>
      <c r="AC22" s="79"/>
      <c r="AD22" s="78"/>
      <c r="AE22" s="78"/>
      <c r="AF22" s="78"/>
    </row>
    <row r="23" spans="1:32" ht="15.75" thickBot="1" x14ac:dyDescent="0.3">
      <c r="C23" s="197"/>
      <c r="D23" s="198"/>
      <c r="E23" s="198"/>
      <c r="F23" s="198"/>
      <c r="G23" s="198"/>
      <c r="H23" s="198"/>
      <c r="I23" s="198"/>
      <c r="J23" s="198"/>
      <c r="K23" s="198"/>
      <c r="L23" s="198"/>
      <c r="M23" s="198"/>
      <c r="N23" s="198"/>
      <c r="O23" s="198"/>
      <c r="P23" s="198"/>
      <c r="Q23" s="198"/>
      <c r="R23" s="198"/>
      <c r="S23" s="199"/>
      <c r="T23" s="78"/>
      <c r="U23" s="79"/>
      <c r="V23" s="79"/>
      <c r="W23" s="79"/>
      <c r="X23" s="78"/>
      <c r="Y23" s="78"/>
      <c r="Z23" s="78"/>
      <c r="AA23" s="79"/>
      <c r="AB23" s="79"/>
      <c r="AC23" s="79"/>
      <c r="AD23" s="78"/>
      <c r="AE23" s="78"/>
      <c r="AF23" s="78"/>
    </row>
    <row r="24" spans="1:32" x14ac:dyDescent="0.25">
      <c r="R24" s="78"/>
      <c r="S24" s="78"/>
      <c r="T24" s="78"/>
      <c r="U24" s="79"/>
      <c r="V24" s="79"/>
      <c r="W24" s="79"/>
      <c r="X24" s="78"/>
      <c r="Y24" s="78"/>
      <c r="Z24" s="78"/>
      <c r="AA24" s="79"/>
      <c r="AB24" s="79"/>
      <c r="AC24" s="79"/>
      <c r="AD24" s="78"/>
      <c r="AE24" s="78"/>
      <c r="AF24" s="78"/>
    </row>
    <row r="25" spans="1:32" ht="18.75" x14ac:dyDescent="0.3">
      <c r="A25" s="42" t="s">
        <v>64</v>
      </c>
      <c r="C25" s="27" t="s">
        <v>351</v>
      </c>
      <c r="D25" s="4"/>
      <c r="E25" s="4"/>
      <c r="F25" s="4"/>
      <c r="G25" s="4"/>
      <c r="H25" s="4"/>
      <c r="I25" s="4"/>
      <c r="J25" s="4"/>
      <c r="K25" s="4"/>
      <c r="L25" s="4"/>
      <c r="M25" s="4"/>
      <c r="N25" s="4"/>
      <c r="O25" s="4"/>
      <c r="P25" s="4"/>
      <c r="Q25" s="4"/>
      <c r="R25" s="78"/>
      <c r="S25" s="78"/>
      <c r="T25" s="78"/>
      <c r="U25" s="79"/>
      <c r="V25" s="79"/>
      <c r="W25" s="79"/>
      <c r="X25" s="78"/>
      <c r="Y25" s="78"/>
      <c r="Z25" s="78"/>
      <c r="AA25" s="79"/>
      <c r="AB25" s="79"/>
      <c r="AC25" s="79"/>
      <c r="AD25" s="78"/>
      <c r="AE25" s="78"/>
      <c r="AF25" s="78"/>
    </row>
    <row r="26" spans="1:32" s="135" customFormat="1" x14ac:dyDescent="0.25">
      <c r="Q26" s="149" t="b">
        <v>0</v>
      </c>
      <c r="R26" s="157"/>
      <c r="S26" s="157"/>
      <c r="T26" s="157"/>
      <c r="U26" s="158"/>
      <c r="V26" s="158"/>
      <c r="W26" s="158"/>
      <c r="X26" s="157"/>
      <c r="Y26" s="157"/>
      <c r="Z26" s="157"/>
      <c r="AA26" s="158"/>
      <c r="AB26" s="158"/>
      <c r="AC26" s="158"/>
      <c r="AD26" s="157"/>
      <c r="AE26" s="157"/>
      <c r="AF26" s="157"/>
    </row>
    <row r="27" spans="1:32" s="135" customFormat="1" x14ac:dyDescent="0.25">
      <c r="Q27" s="149" t="b">
        <v>0</v>
      </c>
      <c r="R27" s="157"/>
      <c r="S27" s="157"/>
      <c r="T27" s="157"/>
      <c r="U27" s="158"/>
      <c r="V27" s="158"/>
      <c r="W27" s="158"/>
      <c r="X27" s="157"/>
      <c r="Y27" s="157"/>
      <c r="Z27" s="157"/>
      <c r="AA27" s="158"/>
      <c r="AB27" s="158"/>
      <c r="AC27" s="158"/>
      <c r="AD27" s="157"/>
      <c r="AE27" s="157"/>
      <c r="AF27" s="157"/>
    </row>
    <row r="28" spans="1:32" s="135" customFormat="1" x14ac:dyDescent="0.25">
      <c r="Q28" s="149" t="b">
        <v>0</v>
      </c>
      <c r="R28" s="157"/>
      <c r="S28" s="157"/>
      <c r="T28" s="157"/>
      <c r="U28" s="158"/>
      <c r="V28" s="158"/>
      <c r="W28" s="158"/>
      <c r="X28" s="157"/>
      <c r="Y28" s="157"/>
      <c r="Z28" s="157"/>
      <c r="AA28" s="158"/>
      <c r="AB28" s="158"/>
      <c r="AC28" s="158"/>
      <c r="AD28" s="157"/>
      <c r="AE28" s="157"/>
      <c r="AF28" s="157"/>
    </row>
    <row r="29" spans="1:32" s="135" customFormat="1" x14ac:dyDescent="0.25">
      <c r="Q29" s="149" t="b">
        <v>0</v>
      </c>
      <c r="R29" s="157"/>
      <c r="S29" s="157"/>
      <c r="T29" s="157"/>
      <c r="U29" s="158"/>
      <c r="V29" s="158"/>
      <c r="W29" s="158"/>
      <c r="X29" s="157"/>
      <c r="Y29" s="157"/>
      <c r="Z29" s="157"/>
      <c r="AA29" s="158"/>
      <c r="AB29" s="158"/>
      <c r="AC29" s="158"/>
      <c r="AD29" s="157"/>
      <c r="AE29" s="157"/>
      <c r="AF29" s="157"/>
    </row>
    <row r="30" spans="1:32" s="135" customFormat="1" ht="15.75" thickBot="1" x14ac:dyDescent="0.3">
      <c r="Q30" s="149" t="b">
        <v>0</v>
      </c>
      <c r="R30" s="157"/>
      <c r="S30" s="157"/>
      <c r="T30" s="157"/>
      <c r="U30" s="158"/>
      <c r="V30" s="158"/>
      <c r="W30" s="158"/>
      <c r="X30" s="157"/>
      <c r="Y30" s="157"/>
      <c r="Z30" s="157"/>
      <c r="AA30" s="158"/>
      <c r="AB30" s="158"/>
      <c r="AC30" s="158"/>
      <c r="AD30" s="157"/>
      <c r="AE30" s="157"/>
      <c r="AF30" s="157"/>
    </row>
    <row r="31" spans="1:32" s="135" customFormat="1" ht="15.75" thickBot="1" x14ac:dyDescent="0.3">
      <c r="G31" s="251"/>
      <c r="H31" s="252"/>
      <c r="I31" s="252"/>
      <c r="J31" s="252"/>
      <c r="K31" s="252"/>
      <c r="L31" s="252"/>
      <c r="M31" s="252"/>
      <c r="N31" s="252"/>
      <c r="O31" s="252"/>
      <c r="P31" s="253"/>
      <c r="Q31" s="159" t="b">
        <v>0</v>
      </c>
      <c r="R31" s="157"/>
      <c r="S31" s="157"/>
      <c r="T31" s="157"/>
      <c r="U31" s="158"/>
      <c r="V31" s="158"/>
      <c r="W31" s="158"/>
      <c r="X31" s="157"/>
      <c r="Y31" s="157"/>
      <c r="Z31" s="157"/>
      <c r="AA31" s="158"/>
      <c r="AB31" s="158"/>
      <c r="AC31" s="158"/>
      <c r="AD31" s="157"/>
      <c r="AE31" s="157"/>
      <c r="AF31" s="157"/>
    </row>
    <row r="32" spans="1:32" s="135" customFormat="1" x14ac:dyDescent="0.25">
      <c r="Q32" s="149" t="b">
        <v>0</v>
      </c>
      <c r="R32" s="157"/>
      <c r="S32" s="157"/>
      <c r="T32" s="157"/>
      <c r="U32" s="158"/>
      <c r="V32" s="158"/>
      <c r="W32" s="158"/>
      <c r="X32" s="157"/>
      <c r="Y32" s="157"/>
      <c r="Z32" s="157"/>
      <c r="AA32" s="158"/>
      <c r="AB32" s="158"/>
      <c r="AC32" s="158"/>
      <c r="AD32" s="157"/>
      <c r="AE32" s="157"/>
      <c r="AF32" s="157"/>
    </row>
    <row r="33" spans="1:32" s="135" customFormat="1" ht="15.75" thickBot="1" x14ac:dyDescent="0.3">
      <c r="R33" s="157"/>
      <c r="S33" s="157"/>
      <c r="T33" s="157"/>
      <c r="U33" s="158"/>
      <c r="V33" s="158"/>
      <c r="W33" s="158"/>
      <c r="X33" s="157"/>
      <c r="Y33" s="157"/>
      <c r="Z33" s="157"/>
      <c r="AA33" s="158"/>
      <c r="AB33" s="158"/>
      <c r="AC33" s="158"/>
      <c r="AD33" s="157"/>
      <c r="AE33" s="157"/>
      <c r="AF33" s="157"/>
    </row>
    <row r="34" spans="1:32" x14ac:dyDescent="0.25">
      <c r="C34" s="194"/>
      <c r="D34" s="195"/>
      <c r="E34" s="195"/>
      <c r="F34" s="195"/>
      <c r="G34" s="195"/>
      <c r="H34" s="195"/>
      <c r="I34" s="195"/>
      <c r="J34" s="195"/>
      <c r="K34" s="195"/>
      <c r="L34" s="195"/>
      <c r="M34" s="195"/>
      <c r="N34" s="195"/>
      <c r="O34" s="195"/>
      <c r="P34" s="195"/>
      <c r="Q34" s="195"/>
      <c r="R34" s="195"/>
      <c r="S34" s="196"/>
      <c r="T34" s="78"/>
      <c r="U34" s="79"/>
      <c r="V34" s="79"/>
      <c r="W34" s="79"/>
      <c r="X34" s="78"/>
      <c r="Y34" s="78"/>
      <c r="Z34" s="78"/>
      <c r="AA34" s="79"/>
      <c r="AB34" s="79"/>
      <c r="AC34" s="79"/>
      <c r="AD34" s="78"/>
      <c r="AE34" s="78"/>
      <c r="AF34" s="78"/>
    </row>
    <row r="35" spans="1:32" ht="15.75" thickBot="1" x14ac:dyDescent="0.3">
      <c r="C35" s="197"/>
      <c r="D35" s="198"/>
      <c r="E35" s="198"/>
      <c r="F35" s="198"/>
      <c r="G35" s="198"/>
      <c r="H35" s="198"/>
      <c r="I35" s="198"/>
      <c r="J35" s="198"/>
      <c r="K35" s="198"/>
      <c r="L35" s="198"/>
      <c r="M35" s="198"/>
      <c r="N35" s="198"/>
      <c r="O35" s="198"/>
      <c r="P35" s="198"/>
      <c r="Q35" s="198"/>
      <c r="R35" s="198"/>
      <c r="S35" s="199"/>
      <c r="T35" s="78"/>
      <c r="U35" s="79"/>
      <c r="V35" s="79"/>
      <c r="W35" s="79"/>
      <c r="X35" s="78"/>
      <c r="Y35" s="78"/>
      <c r="Z35" s="78"/>
      <c r="AA35" s="79"/>
      <c r="AB35" s="79"/>
      <c r="AC35" s="79"/>
      <c r="AD35" s="78"/>
      <c r="AE35" s="78"/>
      <c r="AF35" s="78"/>
    </row>
    <row r="36" spans="1:32" x14ac:dyDescent="0.25">
      <c r="R36" s="78"/>
      <c r="S36" s="78"/>
      <c r="T36" s="78"/>
      <c r="U36" s="79"/>
      <c r="V36" s="79"/>
      <c r="W36" s="79"/>
      <c r="X36" s="78"/>
      <c r="Y36" s="78"/>
      <c r="Z36" s="78"/>
      <c r="AA36" s="79"/>
      <c r="AB36" s="79"/>
      <c r="AC36" s="79"/>
      <c r="AD36" s="78"/>
      <c r="AE36" s="78"/>
      <c r="AF36" s="78"/>
    </row>
    <row r="37" spans="1:32" ht="18.75" x14ac:dyDescent="0.3">
      <c r="A37" s="42" t="s">
        <v>65</v>
      </c>
      <c r="C37" s="27" t="s">
        <v>350</v>
      </c>
      <c r="D37" s="4"/>
      <c r="E37" s="4"/>
      <c r="F37" s="4"/>
      <c r="G37" s="4"/>
      <c r="H37" s="4"/>
      <c r="I37" s="4"/>
      <c r="J37" s="4"/>
      <c r="K37" s="4"/>
      <c r="L37" s="4"/>
      <c r="M37" s="4"/>
      <c r="N37" s="4"/>
      <c r="O37" s="4"/>
      <c r="P37" s="4"/>
      <c r="Q37" s="4"/>
      <c r="R37" s="78"/>
      <c r="S37" s="78"/>
      <c r="T37" s="78"/>
      <c r="U37" s="79"/>
      <c r="V37" s="79"/>
      <c r="W37" s="79"/>
      <c r="X37" s="78"/>
      <c r="Y37" s="78"/>
      <c r="Z37" s="78"/>
      <c r="AA37" s="79"/>
      <c r="AB37" s="79"/>
      <c r="AC37" s="79"/>
      <c r="AD37" s="78"/>
      <c r="AE37" s="78"/>
      <c r="AF37" s="78"/>
    </row>
    <row r="38" spans="1:32" s="135" customFormat="1" x14ac:dyDescent="0.25">
      <c r="Q38" s="149" t="b">
        <v>0</v>
      </c>
      <c r="R38" s="157"/>
      <c r="S38" s="157"/>
      <c r="T38" s="157"/>
      <c r="U38" s="158"/>
      <c r="V38" s="158"/>
      <c r="W38" s="158"/>
      <c r="X38" s="157"/>
      <c r="Y38" s="157"/>
      <c r="Z38" s="157"/>
      <c r="AA38" s="158"/>
      <c r="AB38" s="158"/>
      <c r="AC38" s="158"/>
      <c r="AD38" s="157"/>
      <c r="AE38" s="157"/>
      <c r="AF38" s="157"/>
    </row>
    <row r="39" spans="1:32" s="135" customFormat="1" x14ac:dyDescent="0.25">
      <c r="Q39" s="149" t="b">
        <v>0</v>
      </c>
      <c r="R39" s="157"/>
      <c r="S39" s="157"/>
      <c r="T39" s="157"/>
      <c r="U39" s="158"/>
      <c r="V39" s="158"/>
      <c r="W39" s="158"/>
      <c r="X39" s="157"/>
      <c r="Y39" s="157"/>
      <c r="Z39" s="157"/>
      <c r="AA39" s="158"/>
      <c r="AB39" s="158"/>
      <c r="AC39" s="158"/>
      <c r="AD39" s="157"/>
      <c r="AE39" s="157"/>
      <c r="AF39" s="157"/>
    </row>
    <row r="40" spans="1:32" s="135" customFormat="1" x14ac:dyDescent="0.25">
      <c r="Q40" s="149" t="b">
        <v>0</v>
      </c>
      <c r="R40" s="157"/>
      <c r="S40" s="157"/>
      <c r="T40" s="157"/>
      <c r="U40" s="158"/>
      <c r="V40" s="158"/>
      <c r="W40" s="158"/>
      <c r="X40" s="157"/>
      <c r="Y40" s="157"/>
      <c r="Z40" s="157"/>
      <c r="AA40" s="158"/>
      <c r="AB40" s="158"/>
      <c r="AC40" s="158"/>
      <c r="AD40" s="157"/>
      <c r="AE40" s="157"/>
      <c r="AF40" s="157"/>
    </row>
    <row r="41" spans="1:32" s="135" customFormat="1" x14ac:dyDescent="0.25">
      <c r="Q41" s="149" t="b">
        <v>0</v>
      </c>
      <c r="R41" s="157"/>
      <c r="S41" s="157"/>
      <c r="T41" s="157"/>
      <c r="U41" s="158"/>
      <c r="V41" s="158"/>
      <c r="W41" s="158"/>
      <c r="X41" s="157"/>
      <c r="Y41" s="157"/>
      <c r="Z41" s="157"/>
      <c r="AA41" s="158"/>
      <c r="AB41" s="158"/>
      <c r="AC41" s="158"/>
      <c r="AD41" s="157"/>
      <c r="AE41" s="157"/>
      <c r="AF41" s="157"/>
    </row>
    <row r="42" spans="1:32" s="135" customFormat="1" x14ac:dyDescent="0.25">
      <c r="Q42" s="149" t="b">
        <v>0</v>
      </c>
      <c r="R42" s="157"/>
      <c r="S42" s="157"/>
      <c r="T42" s="157"/>
      <c r="U42" s="158"/>
      <c r="V42" s="158"/>
      <c r="W42" s="158"/>
      <c r="X42" s="157"/>
      <c r="Y42" s="157"/>
      <c r="Z42" s="157"/>
      <c r="AA42" s="158"/>
      <c r="AB42" s="158"/>
      <c r="AC42" s="158"/>
      <c r="AD42" s="157"/>
      <c r="AE42" s="157"/>
      <c r="AF42" s="157"/>
    </row>
    <row r="43" spans="1:32" s="135" customFormat="1" x14ac:dyDescent="0.25">
      <c r="Q43" s="149" t="b">
        <v>0</v>
      </c>
      <c r="R43" s="157"/>
      <c r="S43" s="157"/>
      <c r="T43" s="157"/>
      <c r="U43" s="158"/>
      <c r="V43" s="158"/>
      <c r="W43" s="158"/>
      <c r="X43" s="157"/>
      <c r="Y43" s="157"/>
      <c r="Z43" s="157"/>
      <c r="AA43" s="158"/>
      <c r="AB43" s="158"/>
      <c r="AC43" s="158"/>
      <c r="AD43" s="157"/>
      <c r="AE43" s="157"/>
      <c r="AF43" s="157"/>
    </row>
    <row r="44" spans="1:32" s="135" customFormat="1" x14ac:dyDescent="0.25">
      <c r="Q44" s="149" t="b">
        <v>0</v>
      </c>
      <c r="R44" s="157"/>
      <c r="S44" s="157"/>
      <c r="T44" s="157"/>
      <c r="U44" s="158"/>
      <c r="V44" s="158"/>
      <c r="W44" s="158"/>
      <c r="X44" s="157"/>
      <c r="Y44" s="157"/>
      <c r="Z44" s="157"/>
      <c r="AA44" s="158"/>
      <c r="AB44" s="158"/>
      <c r="AC44" s="158"/>
      <c r="AD44" s="157"/>
      <c r="AE44" s="157"/>
      <c r="AF44" s="157"/>
    </row>
    <row r="45" spans="1:32" s="135" customFormat="1" x14ac:dyDescent="0.25">
      <c r="Q45" s="149" t="b">
        <v>0</v>
      </c>
      <c r="R45" s="157"/>
      <c r="S45" s="157"/>
      <c r="T45" s="157"/>
      <c r="U45" s="158"/>
      <c r="V45" s="158"/>
      <c r="W45" s="158"/>
      <c r="X45" s="157"/>
      <c r="Y45" s="157"/>
      <c r="Z45" s="157"/>
      <c r="AA45" s="158"/>
      <c r="AB45" s="158"/>
      <c r="AC45" s="158"/>
      <c r="AD45" s="157"/>
      <c r="AE45" s="157"/>
      <c r="AF45" s="157"/>
    </row>
    <row r="46" spans="1:32" s="135" customFormat="1" ht="15.75" thickBot="1" x14ac:dyDescent="0.3">
      <c r="R46" s="157"/>
      <c r="S46" s="157"/>
      <c r="T46" s="157"/>
      <c r="U46" s="158"/>
      <c r="V46" s="158"/>
      <c r="W46" s="158"/>
      <c r="X46" s="157"/>
      <c r="Y46" s="157"/>
      <c r="Z46" s="157"/>
      <c r="AA46" s="158"/>
      <c r="AB46" s="158"/>
      <c r="AC46" s="158"/>
      <c r="AD46" s="157"/>
      <c r="AE46" s="157"/>
      <c r="AF46" s="157"/>
    </row>
    <row r="47" spans="1:32" x14ac:dyDescent="0.25">
      <c r="C47" s="194"/>
      <c r="D47" s="195"/>
      <c r="E47" s="195"/>
      <c r="F47" s="195"/>
      <c r="G47" s="195"/>
      <c r="H47" s="195"/>
      <c r="I47" s="195"/>
      <c r="J47" s="195"/>
      <c r="K47" s="195"/>
      <c r="L47" s="195"/>
      <c r="M47" s="195"/>
      <c r="N47" s="195"/>
      <c r="O47" s="195"/>
      <c r="P47" s="195"/>
      <c r="Q47" s="195"/>
      <c r="R47" s="195"/>
      <c r="S47" s="196"/>
      <c r="T47" s="78"/>
      <c r="U47" s="79"/>
      <c r="V47" s="79"/>
      <c r="W47" s="79"/>
      <c r="X47" s="78"/>
      <c r="Y47" s="78"/>
      <c r="Z47" s="78"/>
      <c r="AA47" s="79"/>
      <c r="AB47" s="79"/>
      <c r="AC47" s="79"/>
      <c r="AD47" s="78"/>
      <c r="AE47" s="78"/>
      <c r="AF47" s="78"/>
    </row>
    <row r="48" spans="1:32" ht="15.75" thickBot="1" x14ac:dyDescent="0.3">
      <c r="C48" s="197"/>
      <c r="D48" s="198"/>
      <c r="E48" s="198"/>
      <c r="F48" s="198"/>
      <c r="G48" s="198"/>
      <c r="H48" s="198"/>
      <c r="I48" s="198"/>
      <c r="J48" s="198"/>
      <c r="K48" s="198"/>
      <c r="L48" s="198"/>
      <c r="M48" s="198"/>
      <c r="N48" s="198"/>
      <c r="O48" s="198"/>
      <c r="P48" s="198"/>
      <c r="Q48" s="198"/>
      <c r="R48" s="198"/>
      <c r="S48" s="199"/>
      <c r="T48" s="78"/>
      <c r="U48" s="79"/>
      <c r="V48" s="79"/>
      <c r="W48" s="79"/>
      <c r="X48" s="78"/>
      <c r="Y48" s="78"/>
      <c r="Z48" s="78"/>
      <c r="AA48" s="79"/>
      <c r="AB48" s="79"/>
      <c r="AC48" s="79"/>
      <c r="AD48" s="78"/>
      <c r="AE48" s="78"/>
      <c r="AF48" s="78"/>
    </row>
    <row r="49" spans="1:32" x14ac:dyDescent="0.25">
      <c r="R49" s="78"/>
      <c r="S49" s="78"/>
      <c r="T49" s="78"/>
      <c r="U49" s="79"/>
      <c r="V49" s="79"/>
      <c r="W49" s="79"/>
      <c r="X49" s="78"/>
      <c r="Y49" s="78"/>
      <c r="Z49" s="78"/>
      <c r="AA49" s="79"/>
      <c r="AB49" s="79"/>
      <c r="AC49" s="79"/>
      <c r="AD49" s="78"/>
      <c r="AE49" s="78"/>
      <c r="AF49" s="78"/>
    </row>
    <row r="51" spans="1:32"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row>
  </sheetData>
  <sheetProtection sheet="1" objects="1" scenarios="1"/>
  <mergeCells count="26">
    <mergeCell ref="C34:S35"/>
    <mergeCell ref="C47:S48"/>
    <mergeCell ref="G31:P31"/>
    <mergeCell ref="AA15:AC15"/>
    <mergeCell ref="AD15:AF15"/>
    <mergeCell ref="R20:T20"/>
    <mergeCell ref="U20:W20"/>
    <mergeCell ref="X20:Z20"/>
    <mergeCell ref="AA20:AC20"/>
    <mergeCell ref="AD20:AF20"/>
    <mergeCell ref="X15:Z15"/>
    <mergeCell ref="AA11:AC11"/>
    <mergeCell ref="AD11:AF11"/>
    <mergeCell ref="R12:T12"/>
    <mergeCell ref="U12:W12"/>
    <mergeCell ref="X12:Z12"/>
    <mergeCell ref="AA12:AC12"/>
    <mergeCell ref="AD12:AF12"/>
    <mergeCell ref="X11:Z11"/>
    <mergeCell ref="D4:Q8"/>
    <mergeCell ref="C17:S18"/>
    <mergeCell ref="C22:S23"/>
    <mergeCell ref="R11:T11"/>
    <mergeCell ref="U11:W11"/>
    <mergeCell ref="R15:T15"/>
    <mergeCell ref="U15:W1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95250</xdr:colOff>
                    <xdr:row>25</xdr:row>
                    <xdr:rowOff>0</xdr:rowOff>
                  </from>
                  <to>
                    <xdr:col>9</xdr:col>
                    <xdr:colOff>19050</xdr:colOff>
                    <xdr:row>26</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95250</xdr:colOff>
                    <xdr:row>26</xdr:row>
                    <xdr:rowOff>0</xdr:rowOff>
                  </from>
                  <to>
                    <xdr:col>7</xdr:col>
                    <xdr:colOff>28575</xdr:colOff>
                    <xdr:row>27</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95250</xdr:colOff>
                    <xdr:row>27</xdr:row>
                    <xdr:rowOff>0</xdr:rowOff>
                  </from>
                  <to>
                    <xdr:col>6</xdr:col>
                    <xdr:colOff>104775</xdr:colOff>
                    <xdr:row>28</xdr:row>
                    <xdr:rowOff>28575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95250</xdr:colOff>
                    <xdr:row>28</xdr:row>
                    <xdr:rowOff>0</xdr:rowOff>
                  </from>
                  <to>
                    <xdr:col>5</xdr:col>
                    <xdr:colOff>561975</xdr:colOff>
                    <xdr:row>29</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95250</xdr:colOff>
                    <xdr:row>29</xdr:row>
                    <xdr:rowOff>0</xdr:rowOff>
                  </from>
                  <to>
                    <xdr:col>7</xdr:col>
                    <xdr:colOff>238125</xdr:colOff>
                    <xdr:row>29</xdr:row>
                    <xdr:rowOff>171450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95250</xdr:colOff>
                    <xdr:row>30</xdr:row>
                    <xdr:rowOff>0</xdr:rowOff>
                  </from>
                  <to>
                    <xdr:col>6</xdr:col>
                    <xdr:colOff>19050</xdr:colOff>
                    <xdr:row>31</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95250</xdr:colOff>
                    <xdr:row>31</xdr:row>
                    <xdr:rowOff>0</xdr:rowOff>
                  </from>
                  <to>
                    <xdr:col>3</xdr:col>
                    <xdr:colOff>295275</xdr:colOff>
                    <xdr:row>32</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95250</xdr:colOff>
                    <xdr:row>32</xdr:row>
                    <xdr:rowOff>0</xdr:rowOff>
                  </from>
                  <to>
                    <xdr:col>5</xdr:col>
                    <xdr:colOff>19050</xdr:colOff>
                    <xdr:row>33</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95250</xdr:colOff>
                    <xdr:row>36</xdr:row>
                    <xdr:rowOff>209550</xdr:rowOff>
                  </from>
                  <to>
                    <xdr:col>6</xdr:col>
                    <xdr:colOff>447675</xdr:colOff>
                    <xdr:row>38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95250</xdr:colOff>
                    <xdr:row>38</xdr:row>
                    <xdr:rowOff>0</xdr:rowOff>
                  </from>
                  <to>
                    <xdr:col>8</xdr:col>
                    <xdr:colOff>219075</xdr:colOff>
                    <xdr:row>39</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95250</xdr:colOff>
                    <xdr:row>39</xdr:row>
                    <xdr:rowOff>0</xdr:rowOff>
                  </from>
                  <to>
                    <xdr:col>11</xdr:col>
                    <xdr:colOff>361950</xdr:colOff>
                    <xdr:row>40</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95250</xdr:colOff>
                    <xdr:row>40</xdr:row>
                    <xdr:rowOff>0</xdr:rowOff>
                  </from>
                  <to>
                    <xdr:col>11</xdr:col>
                    <xdr:colOff>600075</xdr:colOff>
                    <xdr:row>41</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95250</xdr:colOff>
                    <xdr:row>41</xdr:row>
                    <xdr:rowOff>0</xdr:rowOff>
                  </from>
                  <to>
                    <xdr:col>10</xdr:col>
                    <xdr:colOff>19050</xdr:colOff>
                    <xdr:row>42</xdr:row>
                    <xdr:rowOff>28575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95250</xdr:colOff>
                    <xdr:row>42</xdr:row>
                    <xdr:rowOff>0</xdr:rowOff>
                  </from>
                  <to>
                    <xdr:col>9</xdr:col>
                    <xdr:colOff>200025</xdr:colOff>
                    <xdr:row>43</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95250</xdr:colOff>
                    <xdr:row>43</xdr:row>
                    <xdr:rowOff>0</xdr:rowOff>
                  </from>
                  <to>
                    <xdr:col>8</xdr:col>
                    <xdr:colOff>514350</xdr:colOff>
                    <xdr:row>44</xdr:row>
                    <xdr:rowOff>19050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95250</xdr:colOff>
                    <xdr:row>44</xdr:row>
                    <xdr:rowOff>0</xdr:rowOff>
                  </from>
                  <to>
                    <xdr:col>5</xdr:col>
                    <xdr:colOff>590550</xdr:colOff>
                    <xdr:row>44</xdr:row>
                    <xdr:rowOff>171450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95250</xdr:colOff>
                    <xdr:row>45</xdr:row>
                    <xdr:rowOff>0</xdr:rowOff>
                  </from>
                  <to>
                    <xdr:col>4</xdr:col>
                    <xdr:colOff>361950</xdr:colOff>
                    <xdr:row>45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Codes!$C$11:$C$17</xm:f>
          </x14:formula1>
          <xm:sqref>R15 AD15 R12 U12 X12 AA12 AD12 U15 X15 AA15 R20 AD20 U20 X20 AA20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0.499984740745262"/>
  </sheetPr>
  <dimension ref="A1:AF66"/>
  <sheetViews>
    <sheetView zoomScale="80" zoomScaleNormal="80" workbookViewId="0">
      <selection activeCell="A2" sqref="A2"/>
    </sheetView>
  </sheetViews>
  <sheetFormatPr defaultRowHeight="15" x14ac:dyDescent="0.25"/>
  <sheetData>
    <row r="1" spans="1:32" ht="23.25" x14ac:dyDescent="0.35">
      <c r="A1" s="10" t="s">
        <v>352</v>
      </c>
      <c r="B1" s="10"/>
      <c r="C1" s="10"/>
      <c r="D1" s="10"/>
      <c r="E1" s="10"/>
      <c r="F1" s="10"/>
      <c r="G1" s="10"/>
      <c r="H1" s="10"/>
      <c r="I1" s="10"/>
      <c r="J1" s="10"/>
      <c r="K1" s="10"/>
      <c r="L1" s="10"/>
      <c r="M1" s="10"/>
      <c r="N1" s="10"/>
      <c r="O1" s="10"/>
      <c r="P1" s="10"/>
      <c r="Q1" s="10"/>
      <c r="R1" s="10"/>
      <c r="S1" s="10"/>
    </row>
    <row r="2" spans="1:32" x14ac:dyDescent="0.25">
      <c r="A2" s="12"/>
      <c r="B2" s="12"/>
      <c r="C2" s="7"/>
    </row>
    <row r="3" spans="1:32" ht="15.75" thickBot="1" x14ac:dyDescent="0.3">
      <c r="A3" s="7"/>
      <c r="B3" s="7"/>
      <c r="D3" s="36" t="s">
        <v>353</v>
      </c>
    </row>
    <row r="4" spans="1:32" x14ac:dyDescent="0.25">
      <c r="A4" s="7"/>
      <c r="B4" s="32" t="s">
        <v>184</v>
      </c>
      <c r="D4" s="171" t="s">
        <v>509</v>
      </c>
      <c r="E4" s="172"/>
      <c r="F4" s="172"/>
      <c r="G4" s="172"/>
      <c r="H4" s="172"/>
      <c r="I4" s="172"/>
      <c r="J4" s="172"/>
      <c r="K4" s="172"/>
      <c r="L4" s="172"/>
      <c r="M4" s="172"/>
      <c r="N4" s="172"/>
      <c r="O4" s="172"/>
      <c r="P4" s="172"/>
      <c r="Q4" s="173"/>
    </row>
    <row r="5" spans="1:32" x14ac:dyDescent="0.25">
      <c r="A5" s="5"/>
      <c r="D5" s="174"/>
      <c r="E5" s="175"/>
      <c r="F5" s="175"/>
      <c r="G5" s="175"/>
      <c r="H5" s="175"/>
      <c r="I5" s="175"/>
      <c r="J5" s="175"/>
      <c r="K5" s="175"/>
      <c r="L5" s="175"/>
      <c r="M5" s="175"/>
      <c r="N5" s="175"/>
      <c r="O5" s="175"/>
      <c r="P5" s="175"/>
      <c r="Q5" s="176"/>
    </row>
    <row r="6" spans="1:32" x14ac:dyDescent="0.25">
      <c r="A6" s="4"/>
      <c r="D6" s="174"/>
      <c r="E6" s="175"/>
      <c r="F6" s="175"/>
      <c r="G6" s="175"/>
      <c r="H6" s="175"/>
      <c r="I6" s="175"/>
      <c r="J6" s="175"/>
      <c r="K6" s="175"/>
      <c r="L6" s="175"/>
      <c r="M6" s="175"/>
      <c r="N6" s="175"/>
      <c r="O6" s="175"/>
      <c r="P6" s="175"/>
      <c r="Q6" s="176"/>
    </row>
    <row r="7" spans="1:32" x14ac:dyDescent="0.25">
      <c r="A7" s="14"/>
      <c r="D7" s="174"/>
      <c r="E7" s="175"/>
      <c r="F7" s="175"/>
      <c r="G7" s="175"/>
      <c r="H7" s="175"/>
      <c r="I7" s="175"/>
      <c r="J7" s="175"/>
      <c r="K7" s="175"/>
      <c r="L7" s="175"/>
      <c r="M7" s="175"/>
      <c r="N7" s="175"/>
      <c r="O7" s="175"/>
      <c r="P7" s="175"/>
      <c r="Q7" s="176"/>
    </row>
    <row r="8" spans="1:32" ht="15.75" thickBot="1" x14ac:dyDescent="0.3">
      <c r="A8" s="3"/>
      <c r="D8" s="177"/>
      <c r="E8" s="178"/>
      <c r="F8" s="178"/>
      <c r="G8" s="178"/>
      <c r="H8" s="178"/>
      <c r="I8" s="178"/>
      <c r="J8" s="178"/>
      <c r="K8" s="178"/>
      <c r="L8" s="178"/>
      <c r="M8" s="178"/>
      <c r="N8" s="178"/>
      <c r="O8" s="178"/>
      <c r="P8" s="178"/>
      <c r="Q8" s="179"/>
    </row>
    <row r="9" spans="1:32" x14ac:dyDescent="0.25">
      <c r="A9" s="48"/>
      <c r="D9" s="58"/>
      <c r="E9" s="58"/>
      <c r="F9" s="58"/>
      <c r="G9" s="58"/>
      <c r="H9" s="58"/>
      <c r="I9" s="58"/>
      <c r="J9" s="58"/>
      <c r="K9" s="58"/>
      <c r="L9" s="58"/>
      <c r="M9" s="58"/>
      <c r="N9" s="58"/>
      <c r="O9" s="58"/>
      <c r="P9" s="58"/>
      <c r="Q9" s="58"/>
    </row>
    <row r="11" spans="1:32" ht="21" x14ac:dyDescent="0.25">
      <c r="R11" s="254" t="s">
        <v>245</v>
      </c>
      <c r="S11" s="254"/>
      <c r="T11" s="254"/>
      <c r="U11" s="256" t="s">
        <v>246</v>
      </c>
      <c r="V11" s="256"/>
      <c r="W11" s="256"/>
      <c r="X11" s="254" t="s">
        <v>247</v>
      </c>
      <c r="Y11" s="254"/>
      <c r="Z11" s="254"/>
      <c r="AA11" s="256" t="s">
        <v>248</v>
      </c>
      <c r="AB11" s="256"/>
      <c r="AC11" s="256"/>
      <c r="AD11" s="254" t="s">
        <v>249</v>
      </c>
      <c r="AE11" s="254"/>
      <c r="AF11" s="254"/>
    </row>
    <row r="12" spans="1:32" ht="23.25" x14ac:dyDescent="0.25">
      <c r="A12" s="45">
        <v>10</v>
      </c>
      <c r="B12" s="28" t="s">
        <v>354</v>
      </c>
      <c r="C12" s="8"/>
      <c r="D12" s="8"/>
      <c r="E12" s="8"/>
      <c r="F12" s="8"/>
      <c r="G12" s="8"/>
      <c r="H12" s="8"/>
      <c r="I12" s="8"/>
      <c r="J12" s="8"/>
      <c r="K12" s="8"/>
      <c r="L12" s="8"/>
      <c r="M12" s="8"/>
      <c r="N12" s="8"/>
      <c r="O12" s="8"/>
      <c r="P12" s="8"/>
      <c r="Q12" s="8"/>
      <c r="R12" s="257" t="s">
        <v>379</v>
      </c>
      <c r="S12" s="257"/>
      <c r="T12" s="257"/>
      <c r="U12" s="258" t="s">
        <v>379</v>
      </c>
      <c r="V12" s="258"/>
      <c r="W12" s="258"/>
      <c r="X12" s="257" t="s">
        <v>379</v>
      </c>
      <c r="Y12" s="257"/>
      <c r="Z12" s="257"/>
      <c r="AA12" s="258" t="s">
        <v>379</v>
      </c>
      <c r="AB12" s="258"/>
      <c r="AC12" s="258"/>
      <c r="AD12" s="257" t="s">
        <v>379</v>
      </c>
      <c r="AE12" s="257"/>
      <c r="AF12" s="257"/>
    </row>
    <row r="13" spans="1:32" x14ac:dyDescent="0.25">
      <c r="R13" s="16"/>
      <c r="S13" s="16"/>
      <c r="T13" s="16"/>
      <c r="U13" s="11"/>
      <c r="V13" s="11"/>
      <c r="W13" s="11"/>
      <c r="X13" s="16"/>
      <c r="Y13" s="16"/>
      <c r="Z13" s="16"/>
      <c r="AA13" s="11"/>
      <c r="AB13" s="11"/>
      <c r="AC13" s="11"/>
      <c r="AD13" s="16"/>
      <c r="AE13" s="16"/>
      <c r="AF13" s="16"/>
    </row>
    <row r="14" spans="1:32" x14ac:dyDescent="0.25">
      <c r="R14" s="16"/>
      <c r="S14" s="16"/>
      <c r="T14" s="16"/>
      <c r="U14" s="11"/>
      <c r="V14" s="11"/>
      <c r="W14" s="11"/>
      <c r="X14" s="16"/>
      <c r="Y14" s="16"/>
      <c r="Z14" s="16"/>
      <c r="AA14" s="11"/>
      <c r="AB14" s="11"/>
      <c r="AC14" s="11"/>
      <c r="AD14" s="16"/>
      <c r="AE14" s="16"/>
      <c r="AF14" s="16"/>
    </row>
    <row r="15" spans="1:32" ht="45.6" customHeight="1" x14ac:dyDescent="0.25">
      <c r="A15" s="122" t="s">
        <v>62</v>
      </c>
      <c r="C15" s="121" t="s">
        <v>355</v>
      </c>
      <c r="D15" s="4"/>
      <c r="E15" s="4"/>
      <c r="F15" s="4"/>
      <c r="G15" s="4"/>
      <c r="H15" s="4"/>
      <c r="I15" s="4"/>
      <c r="J15" s="4"/>
      <c r="K15" s="4"/>
      <c r="L15" s="4"/>
      <c r="M15" s="4"/>
      <c r="N15" s="4"/>
      <c r="O15" s="4"/>
      <c r="P15" s="4"/>
      <c r="Q15" s="4"/>
      <c r="R15" s="255" t="s">
        <v>379</v>
      </c>
      <c r="S15" s="255"/>
      <c r="T15" s="255"/>
      <c r="U15" s="259" t="s">
        <v>379</v>
      </c>
      <c r="V15" s="259"/>
      <c r="W15" s="259"/>
      <c r="X15" s="255" t="s">
        <v>379</v>
      </c>
      <c r="Y15" s="255"/>
      <c r="Z15" s="255"/>
      <c r="AA15" s="259" t="s">
        <v>379</v>
      </c>
      <c r="AB15" s="259"/>
      <c r="AC15" s="259"/>
      <c r="AD15" s="255" t="s">
        <v>379</v>
      </c>
      <c r="AE15" s="255"/>
      <c r="AF15" s="255"/>
    </row>
    <row r="16" spans="1:32" ht="15.75" thickBot="1" x14ac:dyDescent="0.3">
      <c r="C16" s="30" t="s">
        <v>232</v>
      </c>
      <c r="E16" s="31"/>
      <c r="R16" s="16"/>
      <c r="S16" s="16"/>
      <c r="T16" s="16"/>
      <c r="U16" s="11"/>
      <c r="V16" s="11"/>
      <c r="W16" s="11"/>
      <c r="X16" s="16"/>
      <c r="Y16" s="16"/>
      <c r="Z16" s="16"/>
      <c r="AA16" s="11"/>
      <c r="AB16" s="11"/>
      <c r="AC16" s="11"/>
      <c r="AD16" s="16"/>
      <c r="AE16" s="16"/>
      <c r="AF16" s="16"/>
    </row>
    <row r="17" spans="1:32" x14ac:dyDescent="0.25">
      <c r="C17" s="194"/>
      <c r="D17" s="195"/>
      <c r="E17" s="195"/>
      <c r="F17" s="195"/>
      <c r="G17" s="195"/>
      <c r="H17" s="195"/>
      <c r="I17" s="195"/>
      <c r="J17" s="195"/>
      <c r="K17" s="195"/>
      <c r="L17" s="195"/>
      <c r="M17" s="195"/>
      <c r="N17" s="195"/>
      <c r="O17" s="195"/>
      <c r="P17" s="195"/>
      <c r="Q17" s="195"/>
      <c r="R17" s="195"/>
      <c r="S17" s="196"/>
      <c r="T17" s="16"/>
      <c r="U17" s="11"/>
      <c r="V17" s="11"/>
      <c r="W17" s="11"/>
      <c r="X17" s="16"/>
      <c r="Y17" s="16"/>
      <c r="Z17" s="16"/>
      <c r="AA17" s="11"/>
      <c r="AB17" s="11"/>
      <c r="AC17" s="11"/>
      <c r="AD17" s="16"/>
      <c r="AE17" s="16"/>
      <c r="AF17" s="16"/>
    </row>
    <row r="18" spans="1:32" ht="15.75" thickBot="1" x14ac:dyDescent="0.3">
      <c r="C18" s="197"/>
      <c r="D18" s="198"/>
      <c r="E18" s="198"/>
      <c r="F18" s="198"/>
      <c r="G18" s="198"/>
      <c r="H18" s="198"/>
      <c r="I18" s="198"/>
      <c r="J18" s="198"/>
      <c r="K18" s="198"/>
      <c r="L18" s="198"/>
      <c r="M18" s="198"/>
      <c r="N18" s="198"/>
      <c r="O18" s="198"/>
      <c r="P18" s="198"/>
      <c r="Q18" s="198"/>
      <c r="R18" s="198"/>
      <c r="S18" s="199"/>
      <c r="T18" s="16"/>
      <c r="U18" s="11"/>
      <c r="V18" s="11"/>
      <c r="W18" s="11"/>
      <c r="X18" s="16"/>
      <c r="Y18" s="16"/>
      <c r="Z18" s="16"/>
      <c r="AA18" s="11"/>
      <c r="AB18" s="11"/>
      <c r="AC18" s="11"/>
      <c r="AD18" s="16"/>
      <c r="AE18" s="16"/>
      <c r="AF18" s="16"/>
    </row>
    <row r="19" spans="1:32" x14ac:dyDescent="0.25">
      <c r="E19" s="31"/>
      <c r="F19" s="31"/>
      <c r="R19" s="16"/>
      <c r="S19" s="16"/>
      <c r="T19" s="16"/>
      <c r="U19" s="11"/>
      <c r="V19" s="11"/>
      <c r="W19" s="11"/>
      <c r="X19" s="16"/>
      <c r="Y19" s="16"/>
      <c r="Z19" s="16"/>
      <c r="AA19" s="11"/>
      <c r="AB19" s="11"/>
      <c r="AC19" s="11"/>
      <c r="AD19" s="16"/>
      <c r="AE19" s="16"/>
      <c r="AF19" s="16"/>
    </row>
    <row r="20" spans="1:32" ht="15.75" thickBot="1" x14ac:dyDescent="0.3">
      <c r="C20" s="123" t="s">
        <v>358</v>
      </c>
      <c r="E20" s="31"/>
      <c r="F20" s="31"/>
      <c r="R20" s="16"/>
      <c r="S20" s="16"/>
      <c r="T20" s="16"/>
      <c r="U20" s="11"/>
      <c r="V20" s="11"/>
      <c r="W20" s="11"/>
      <c r="X20" s="16"/>
      <c r="Y20" s="16"/>
      <c r="Z20" s="16"/>
      <c r="AA20" s="11"/>
      <c r="AB20" s="11"/>
      <c r="AC20" s="11"/>
      <c r="AD20" s="16"/>
      <c r="AE20" s="16"/>
      <c r="AF20" s="16"/>
    </row>
    <row r="21" spans="1:32" x14ac:dyDescent="0.25">
      <c r="C21" s="194"/>
      <c r="D21" s="195"/>
      <c r="E21" s="195"/>
      <c r="F21" s="195"/>
      <c r="G21" s="195"/>
      <c r="H21" s="195"/>
      <c r="I21" s="195"/>
      <c r="J21" s="195"/>
      <c r="K21" s="195"/>
      <c r="L21" s="195"/>
      <c r="M21" s="195"/>
      <c r="N21" s="195"/>
      <c r="O21" s="195"/>
      <c r="P21" s="195"/>
      <c r="Q21" s="195"/>
      <c r="R21" s="195"/>
      <c r="S21" s="196"/>
      <c r="T21" s="16"/>
      <c r="U21" s="11"/>
      <c r="V21" s="11"/>
      <c r="W21" s="11"/>
      <c r="X21" s="16"/>
      <c r="Y21" s="16"/>
      <c r="Z21" s="16"/>
      <c r="AA21" s="11"/>
      <c r="AB21" s="11"/>
      <c r="AC21" s="11"/>
      <c r="AD21" s="16"/>
      <c r="AE21" s="16"/>
      <c r="AF21" s="16"/>
    </row>
    <row r="22" spans="1:32" ht="15.75" thickBot="1" x14ac:dyDescent="0.3">
      <c r="C22" s="197"/>
      <c r="D22" s="198"/>
      <c r="E22" s="198"/>
      <c r="F22" s="198"/>
      <c r="G22" s="198"/>
      <c r="H22" s="198"/>
      <c r="I22" s="198"/>
      <c r="J22" s="198"/>
      <c r="K22" s="198"/>
      <c r="L22" s="198"/>
      <c r="M22" s="198"/>
      <c r="N22" s="198"/>
      <c r="O22" s="198"/>
      <c r="P22" s="198"/>
      <c r="Q22" s="198"/>
      <c r="R22" s="198"/>
      <c r="S22" s="199"/>
      <c r="T22" s="16"/>
      <c r="U22" s="11"/>
      <c r="V22" s="11"/>
      <c r="W22" s="11"/>
      <c r="X22" s="16"/>
      <c r="Y22" s="16"/>
      <c r="Z22" s="16"/>
      <c r="AA22" s="11"/>
      <c r="AB22" s="11"/>
      <c r="AC22" s="11"/>
      <c r="AD22" s="16"/>
      <c r="AE22" s="16"/>
      <c r="AF22" s="16"/>
    </row>
    <row r="23" spans="1:32" x14ac:dyDescent="0.25">
      <c r="E23" s="31"/>
      <c r="F23" s="31"/>
      <c r="R23" s="16"/>
      <c r="S23" s="16"/>
      <c r="T23" s="16"/>
      <c r="U23" s="11"/>
      <c r="V23" s="11"/>
      <c r="W23" s="11"/>
      <c r="X23" s="16"/>
      <c r="Y23" s="16"/>
      <c r="Z23" s="16"/>
      <c r="AA23" s="11"/>
      <c r="AB23" s="11"/>
      <c r="AC23" s="11"/>
      <c r="AD23" s="16"/>
      <c r="AE23" s="16"/>
      <c r="AF23" s="16"/>
    </row>
    <row r="24" spans="1:32" ht="46.9" customHeight="1" x14ac:dyDescent="0.25">
      <c r="A24" s="122" t="s">
        <v>63</v>
      </c>
      <c r="C24" s="121" t="s">
        <v>356</v>
      </c>
      <c r="D24" s="114"/>
      <c r="E24" s="4"/>
      <c r="F24" s="4"/>
      <c r="G24" s="4"/>
      <c r="H24" s="4"/>
      <c r="I24" s="4"/>
      <c r="J24" s="4"/>
      <c r="K24" s="4"/>
      <c r="L24" s="4"/>
      <c r="M24" s="4"/>
      <c r="N24" s="4"/>
      <c r="O24" s="4"/>
      <c r="P24" s="4"/>
      <c r="Q24" s="4"/>
      <c r="R24" s="255" t="s">
        <v>379</v>
      </c>
      <c r="S24" s="255"/>
      <c r="T24" s="255"/>
      <c r="U24" s="259" t="s">
        <v>379</v>
      </c>
      <c r="V24" s="259"/>
      <c r="W24" s="259"/>
      <c r="X24" s="255" t="s">
        <v>379</v>
      </c>
      <c r="Y24" s="255"/>
      <c r="Z24" s="255"/>
      <c r="AA24" s="259" t="s">
        <v>379</v>
      </c>
      <c r="AB24" s="259"/>
      <c r="AC24" s="259"/>
      <c r="AD24" s="255" t="s">
        <v>379</v>
      </c>
      <c r="AE24" s="255"/>
      <c r="AF24" s="255"/>
    </row>
    <row r="25" spans="1:32" ht="15.75" thickBot="1" x14ac:dyDescent="0.3">
      <c r="C25" s="30" t="s">
        <v>232</v>
      </c>
      <c r="E25" s="31"/>
      <c r="R25" s="16"/>
      <c r="S25" s="16"/>
      <c r="T25" s="16"/>
      <c r="U25" s="11"/>
      <c r="V25" s="11"/>
      <c r="W25" s="11"/>
      <c r="X25" s="16"/>
      <c r="Y25" s="16"/>
      <c r="Z25" s="16"/>
      <c r="AA25" s="11"/>
      <c r="AB25" s="11"/>
      <c r="AC25" s="11"/>
      <c r="AD25" s="16"/>
      <c r="AE25" s="16"/>
      <c r="AF25" s="16"/>
    </row>
    <row r="26" spans="1:32" x14ac:dyDescent="0.25">
      <c r="C26" s="194"/>
      <c r="D26" s="195"/>
      <c r="E26" s="195"/>
      <c r="F26" s="195"/>
      <c r="G26" s="195"/>
      <c r="H26" s="195"/>
      <c r="I26" s="195"/>
      <c r="J26" s="195"/>
      <c r="K26" s="195"/>
      <c r="L26" s="195"/>
      <c r="M26" s="195"/>
      <c r="N26" s="195"/>
      <c r="O26" s="195"/>
      <c r="P26" s="195"/>
      <c r="Q26" s="195"/>
      <c r="R26" s="195"/>
      <c r="S26" s="196"/>
      <c r="T26" s="16"/>
      <c r="U26" s="11"/>
      <c r="V26" s="11"/>
      <c r="W26" s="11"/>
      <c r="X26" s="16"/>
      <c r="Y26" s="16"/>
      <c r="Z26" s="16"/>
      <c r="AA26" s="11"/>
      <c r="AB26" s="11"/>
      <c r="AC26" s="11"/>
      <c r="AD26" s="16"/>
      <c r="AE26" s="16"/>
      <c r="AF26" s="16"/>
    </row>
    <row r="27" spans="1:32" ht="15.75" thickBot="1" x14ac:dyDescent="0.3">
      <c r="C27" s="197"/>
      <c r="D27" s="198"/>
      <c r="E27" s="198"/>
      <c r="F27" s="198"/>
      <c r="G27" s="198"/>
      <c r="H27" s="198"/>
      <c r="I27" s="198"/>
      <c r="J27" s="198"/>
      <c r="K27" s="198"/>
      <c r="L27" s="198"/>
      <c r="M27" s="198"/>
      <c r="N27" s="198"/>
      <c r="O27" s="198"/>
      <c r="P27" s="198"/>
      <c r="Q27" s="198"/>
      <c r="R27" s="198"/>
      <c r="S27" s="199"/>
      <c r="T27" s="16"/>
      <c r="U27" s="11"/>
      <c r="V27" s="11"/>
      <c r="W27" s="11"/>
      <c r="X27" s="16"/>
      <c r="Y27" s="16"/>
      <c r="Z27" s="16"/>
      <c r="AA27" s="11"/>
      <c r="AB27" s="11"/>
      <c r="AC27" s="11"/>
      <c r="AD27" s="16"/>
      <c r="AE27" s="16"/>
      <c r="AF27" s="16"/>
    </row>
    <row r="28" spans="1:32" x14ac:dyDescent="0.25">
      <c r="R28" s="16"/>
      <c r="S28" s="16"/>
      <c r="T28" s="16"/>
      <c r="U28" s="11"/>
      <c r="V28" s="11"/>
      <c r="W28" s="11"/>
      <c r="X28" s="16"/>
      <c r="Y28" s="16"/>
      <c r="Z28" s="16"/>
      <c r="AA28" s="11"/>
      <c r="AB28" s="11"/>
      <c r="AC28" s="11"/>
      <c r="AD28" s="16"/>
      <c r="AE28" s="16"/>
      <c r="AF28" s="16"/>
    </row>
    <row r="29" spans="1:32" ht="15.75" thickBot="1" x14ac:dyDescent="0.3">
      <c r="C29" s="123" t="s">
        <v>358</v>
      </c>
      <c r="E29" s="31"/>
      <c r="F29" s="31"/>
      <c r="R29" s="16"/>
      <c r="S29" s="16"/>
      <c r="T29" s="16"/>
      <c r="U29" s="11"/>
      <c r="V29" s="11"/>
      <c r="W29" s="11"/>
      <c r="X29" s="16"/>
      <c r="Y29" s="16"/>
      <c r="Z29" s="16"/>
      <c r="AA29" s="11"/>
      <c r="AB29" s="11"/>
      <c r="AC29" s="11"/>
      <c r="AD29" s="16"/>
      <c r="AE29" s="16"/>
      <c r="AF29" s="16"/>
    </row>
    <row r="30" spans="1:32" x14ac:dyDescent="0.25">
      <c r="C30" s="194"/>
      <c r="D30" s="195"/>
      <c r="E30" s="195"/>
      <c r="F30" s="195"/>
      <c r="G30" s="195"/>
      <c r="H30" s="195"/>
      <c r="I30" s="195"/>
      <c r="J30" s="195"/>
      <c r="K30" s="195"/>
      <c r="L30" s="195"/>
      <c r="M30" s="195"/>
      <c r="N30" s="195"/>
      <c r="O30" s="195"/>
      <c r="P30" s="195"/>
      <c r="Q30" s="195"/>
      <c r="R30" s="195"/>
      <c r="S30" s="196"/>
      <c r="T30" s="16"/>
      <c r="U30" s="11"/>
      <c r="V30" s="11"/>
      <c r="W30" s="11"/>
      <c r="X30" s="16"/>
      <c r="Y30" s="16"/>
      <c r="Z30" s="16"/>
      <c r="AA30" s="11"/>
      <c r="AB30" s="11"/>
      <c r="AC30" s="11"/>
      <c r="AD30" s="16"/>
      <c r="AE30" s="16"/>
      <c r="AF30" s="16"/>
    </row>
    <row r="31" spans="1:32" ht="15.75" thickBot="1" x14ac:dyDescent="0.3">
      <c r="C31" s="197"/>
      <c r="D31" s="198"/>
      <c r="E31" s="198"/>
      <c r="F31" s="198"/>
      <c r="G31" s="198"/>
      <c r="H31" s="198"/>
      <c r="I31" s="198"/>
      <c r="J31" s="198"/>
      <c r="K31" s="198"/>
      <c r="L31" s="198"/>
      <c r="M31" s="198"/>
      <c r="N31" s="198"/>
      <c r="O31" s="198"/>
      <c r="P31" s="198"/>
      <c r="Q31" s="198"/>
      <c r="R31" s="198"/>
      <c r="S31" s="199"/>
      <c r="T31" s="16"/>
      <c r="U31" s="11"/>
      <c r="V31" s="11"/>
      <c r="W31" s="11"/>
      <c r="X31" s="16"/>
      <c r="Y31" s="16"/>
      <c r="Z31" s="16"/>
      <c r="AA31" s="11"/>
      <c r="AB31" s="11"/>
      <c r="AC31" s="11"/>
      <c r="AD31" s="16"/>
      <c r="AE31" s="16"/>
      <c r="AF31" s="16"/>
    </row>
    <row r="32" spans="1:32" x14ac:dyDescent="0.25">
      <c r="E32" s="31"/>
      <c r="F32" s="31"/>
      <c r="R32" s="16"/>
      <c r="S32" s="16"/>
      <c r="T32" s="16"/>
      <c r="U32" s="11"/>
      <c r="V32" s="11"/>
      <c r="W32" s="11"/>
      <c r="X32" s="16"/>
      <c r="Y32" s="16"/>
      <c r="Z32" s="16"/>
      <c r="AA32" s="11"/>
      <c r="AB32" s="11"/>
      <c r="AC32" s="11"/>
      <c r="AD32" s="16"/>
      <c r="AE32" s="16"/>
      <c r="AF32" s="16"/>
    </row>
    <row r="33" spans="1:32" ht="29.45" customHeight="1" x14ac:dyDescent="0.25">
      <c r="A33" s="122" t="s">
        <v>64</v>
      </c>
      <c r="C33" s="121" t="s">
        <v>355</v>
      </c>
      <c r="D33" s="4"/>
      <c r="E33" s="4"/>
      <c r="F33" s="4"/>
      <c r="G33" s="4"/>
      <c r="H33" s="4"/>
      <c r="I33" s="4"/>
      <c r="J33" s="4"/>
      <c r="K33" s="4"/>
      <c r="L33" s="4"/>
      <c r="M33" s="4"/>
      <c r="N33" s="4"/>
      <c r="O33" s="4"/>
      <c r="P33" s="4"/>
      <c r="Q33" s="4"/>
      <c r="R33" s="255" t="s">
        <v>379</v>
      </c>
      <c r="S33" s="255"/>
      <c r="T33" s="255"/>
      <c r="U33" s="259" t="s">
        <v>379</v>
      </c>
      <c r="V33" s="259"/>
      <c r="W33" s="259"/>
      <c r="X33" s="255" t="s">
        <v>379</v>
      </c>
      <c r="Y33" s="255"/>
      <c r="Z33" s="255"/>
      <c r="AA33" s="259" t="s">
        <v>379</v>
      </c>
      <c r="AB33" s="259"/>
      <c r="AC33" s="259"/>
      <c r="AD33" s="255" t="s">
        <v>379</v>
      </c>
      <c r="AE33" s="255"/>
      <c r="AF33" s="255"/>
    </row>
    <row r="34" spans="1:32" ht="15.75" thickBot="1" x14ac:dyDescent="0.3">
      <c r="C34" s="30" t="s">
        <v>232</v>
      </c>
      <c r="E34" s="31"/>
      <c r="R34" s="16"/>
      <c r="S34" s="16"/>
      <c r="T34" s="16"/>
      <c r="U34" s="11"/>
      <c r="V34" s="11"/>
      <c r="W34" s="11"/>
      <c r="X34" s="16"/>
      <c r="Y34" s="16"/>
      <c r="Z34" s="16"/>
      <c r="AA34" s="11"/>
      <c r="AB34" s="11"/>
      <c r="AC34" s="11"/>
      <c r="AD34" s="16"/>
      <c r="AE34" s="16"/>
      <c r="AF34" s="16"/>
    </row>
    <row r="35" spans="1:32" x14ac:dyDescent="0.25">
      <c r="C35" s="194"/>
      <c r="D35" s="195"/>
      <c r="E35" s="195"/>
      <c r="F35" s="195"/>
      <c r="G35" s="195"/>
      <c r="H35" s="195"/>
      <c r="I35" s="195"/>
      <c r="J35" s="195"/>
      <c r="K35" s="195"/>
      <c r="L35" s="195"/>
      <c r="M35" s="195"/>
      <c r="N35" s="195"/>
      <c r="O35" s="195"/>
      <c r="P35" s="195"/>
      <c r="Q35" s="195"/>
      <c r="R35" s="195"/>
      <c r="S35" s="196"/>
      <c r="T35" s="16"/>
      <c r="U35" s="11"/>
      <c r="V35" s="11"/>
      <c r="W35" s="11"/>
      <c r="X35" s="16"/>
      <c r="Y35" s="16"/>
      <c r="Z35" s="16"/>
      <c r="AA35" s="11"/>
      <c r="AB35" s="11"/>
      <c r="AC35" s="11"/>
      <c r="AD35" s="16"/>
      <c r="AE35" s="16"/>
      <c r="AF35" s="16"/>
    </row>
    <row r="36" spans="1:32" ht="15.75" thickBot="1" x14ac:dyDescent="0.3">
      <c r="C36" s="197"/>
      <c r="D36" s="198"/>
      <c r="E36" s="198"/>
      <c r="F36" s="198"/>
      <c r="G36" s="198"/>
      <c r="H36" s="198"/>
      <c r="I36" s="198"/>
      <c r="J36" s="198"/>
      <c r="K36" s="198"/>
      <c r="L36" s="198"/>
      <c r="M36" s="198"/>
      <c r="N36" s="198"/>
      <c r="O36" s="198"/>
      <c r="P36" s="198"/>
      <c r="Q36" s="198"/>
      <c r="R36" s="198"/>
      <c r="S36" s="199"/>
      <c r="T36" s="16"/>
      <c r="U36" s="11"/>
      <c r="V36" s="11"/>
      <c r="W36" s="11"/>
      <c r="X36" s="16"/>
      <c r="Y36" s="16"/>
      <c r="Z36" s="16"/>
      <c r="AA36" s="11"/>
      <c r="AB36" s="11"/>
      <c r="AC36" s="11"/>
      <c r="AD36" s="16"/>
      <c r="AE36" s="16"/>
      <c r="AF36" s="16"/>
    </row>
    <row r="37" spans="1:32" x14ac:dyDescent="0.25">
      <c r="C37" s="30" t="s">
        <v>359</v>
      </c>
      <c r="R37" s="16"/>
      <c r="S37" s="16"/>
      <c r="T37" s="16"/>
      <c r="U37" s="11"/>
      <c r="V37" s="11"/>
      <c r="W37" s="11"/>
      <c r="X37" s="16"/>
      <c r="Y37" s="16"/>
      <c r="Z37" s="16"/>
      <c r="AA37" s="11"/>
      <c r="AB37" s="11"/>
      <c r="AC37" s="11"/>
      <c r="AD37" s="16"/>
      <c r="AE37" s="16"/>
      <c r="AF37" s="16"/>
    </row>
    <row r="38" spans="1:32" s="135" customFormat="1" x14ac:dyDescent="0.25">
      <c r="R38" s="160"/>
      <c r="S38" s="160"/>
      <c r="T38" s="160"/>
      <c r="U38" s="161"/>
      <c r="V38" s="161"/>
      <c r="W38" s="161"/>
      <c r="X38" s="160"/>
      <c r="Y38" s="160"/>
      <c r="Z38" s="160"/>
      <c r="AA38" s="161"/>
      <c r="AB38" s="161"/>
      <c r="AC38" s="161"/>
      <c r="AD38" s="160"/>
      <c r="AE38" s="160"/>
      <c r="AF38" s="160"/>
    </row>
    <row r="39" spans="1:32" s="135" customFormat="1" x14ac:dyDescent="0.25">
      <c r="R39" s="160"/>
      <c r="S39" s="160"/>
      <c r="T39" s="160"/>
      <c r="U39" s="161"/>
      <c r="V39" s="161"/>
      <c r="W39" s="161"/>
      <c r="X39" s="160"/>
      <c r="Y39" s="160"/>
      <c r="Z39" s="160"/>
      <c r="AA39" s="161"/>
      <c r="AB39" s="161"/>
      <c r="AC39" s="161"/>
      <c r="AD39" s="160"/>
      <c r="AE39" s="160"/>
      <c r="AF39" s="160"/>
    </row>
    <row r="40" spans="1:32" s="135" customFormat="1" x14ac:dyDescent="0.25">
      <c r="R40" s="160"/>
      <c r="S40" s="160"/>
      <c r="T40" s="160"/>
      <c r="U40" s="161"/>
      <c r="V40" s="161"/>
      <c r="W40" s="161"/>
      <c r="X40" s="160"/>
      <c r="Y40" s="160"/>
      <c r="Z40" s="160"/>
      <c r="AA40" s="161"/>
      <c r="AB40" s="161"/>
      <c r="AC40" s="161"/>
      <c r="AD40" s="160"/>
      <c r="AE40" s="160"/>
      <c r="AF40" s="160"/>
    </row>
    <row r="41" spans="1:32" s="135" customFormat="1" x14ac:dyDescent="0.25">
      <c r="R41" s="160"/>
      <c r="S41" s="160"/>
      <c r="T41" s="160"/>
      <c r="U41" s="161"/>
      <c r="V41" s="161"/>
      <c r="W41" s="161"/>
      <c r="X41" s="160"/>
      <c r="Y41" s="160"/>
      <c r="Z41" s="160"/>
      <c r="AA41" s="161"/>
      <c r="AB41" s="161"/>
      <c r="AC41" s="161"/>
      <c r="AD41" s="160"/>
      <c r="AE41" s="160"/>
      <c r="AF41" s="160"/>
    </row>
    <row r="42" spans="1:32" s="135" customFormat="1" x14ac:dyDescent="0.25">
      <c r="R42" s="160"/>
      <c r="S42" s="160"/>
      <c r="T42" s="160"/>
      <c r="U42" s="161"/>
      <c r="V42" s="161"/>
      <c r="W42" s="161"/>
      <c r="X42" s="160"/>
      <c r="Y42" s="160"/>
      <c r="Z42" s="160"/>
      <c r="AA42" s="161"/>
      <c r="AB42" s="161"/>
      <c r="AC42" s="161"/>
      <c r="AD42" s="160"/>
      <c r="AE42" s="160"/>
      <c r="AF42" s="160"/>
    </row>
    <row r="43" spans="1:32" s="135" customFormat="1" x14ac:dyDescent="0.25">
      <c r="R43" s="160"/>
      <c r="S43" s="160"/>
      <c r="T43" s="160"/>
      <c r="U43" s="161"/>
      <c r="V43" s="161"/>
      <c r="W43" s="161"/>
      <c r="X43" s="160"/>
      <c r="Y43" s="160"/>
      <c r="Z43" s="160"/>
      <c r="AA43" s="161"/>
      <c r="AB43" s="161"/>
      <c r="AC43" s="161"/>
      <c r="AD43" s="160"/>
      <c r="AE43" s="160"/>
      <c r="AF43" s="160"/>
    </row>
    <row r="44" spans="1:32" s="135" customFormat="1" ht="15.75" thickBot="1" x14ac:dyDescent="0.3">
      <c r="R44" s="160"/>
      <c r="S44" s="160"/>
      <c r="T44" s="160"/>
      <c r="U44" s="161"/>
      <c r="V44" s="161"/>
      <c r="W44" s="161"/>
      <c r="X44" s="160"/>
      <c r="Y44" s="160"/>
      <c r="Z44" s="160"/>
      <c r="AA44" s="161"/>
      <c r="AB44" s="161"/>
      <c r="AC44" s="161"/>
      <c r="AD44" s="160"/>
      <c r="AE44" s="160"/>
      <c r="AF44" s="160"/>
    </row>
    <row r="45" spans="1:32" s="135" customFormat="1" ht="15.75" thickBot="1" x14ac:dyDescent="0.3">
      <c r="E45" s="260"/>
      <c r="F45" s="261"/>
      <c r="G45" s="261"/>
      <c r="H45" s="261"/>
      <c r="I45" s="261"/>
      <c r="J45" s="261"/>
      <c r="K45" s="261"/>
      <c r="L45" s="261"/>
      <c r="M45" s="261"/>
      <c r="N45" s="261"/>
      <c r="O45" s="261"/>
      <c r="P45" s="262"/>
      <c r="R45" s="160"/>
      <c r="S45" s="160"/>
      <c r="T45" s="160"/>
      <c r="U45" s="161"/>
      <c r="V45" s="161"/>
      <c r="W45" s="161"/>
      <c r="X45" s="160"/>
      <c r="Y45" s="160"/>
      <c r="Z45" s="160"/>
      <c r="AA45" s="161"/>
      <c r="AB45" s="161"/>
      <c r="AC45" s="161"/>
      <c r="AD45" s="160"/>
      <c r="AE45" s="160"/>
      <c r="AF45" s="160"/>
    </row>
    <row r="46" spans="1:32" x14ac:dyDescent="0.25">
      <c r="R46" s="16"/>
      <c r="S46" s="16"/>
      <c r="T46" s="16"/>
      <c r="U46" s="11"/>
      <c r="V46" s="11"/>
      <c r="W46" s="11"/>
      <c r="X46" s="16"/>
      <c r="Y46" s="16"/>
      <c r="Z46" s="16"/>
      <c r="AA46" s="11"/>
      <c r="AB46" s="11"/>
      <c r="AC46" s="11"/>
      <c r="AD46" s="16"/>
      <c r="AE46" s="16"/>
      <c r="AF46" s="16"/>
    </row>
    <row r="47" spans="1:32" ht="18.75" x14ac:dyDescent="0.25">
      <c r="A47" s="122" t="s">
        <v>65</v>
      </c>
      <c r="C47" s="121" t="s">
        <v>357</v>
      </c>
      <c r="D47" s="4"/>
      <c r="E47" s="4"/>
      <c r="F47" s="4"/>
      <c r="G47" s="4"/>
      <c r="H47" s="4"/>
      <c r="I47" s="4"/>
      <c r="J47" s="4"/>
      <c r="K47" s="4"/>
      <c r="L47" s="4"/>
      <c r="M47" s="4"/>
      <c r="N47" s="4"/>
      <c r="O47" s="4"/>
      <c r="P47" s="4"/>
      <c r="Q47" s="4"/>
      <c r="R47" s="16"/>
      <c r="S47" s="16"/>
      <c r="T47" s="16"/>
      <c r="U47" s="11"/>
      <c r="V47" s="11"/>
      <c r="W47" s="11"/>
      <c r="X47" s="16"/>
      <c r="Y47" s="16"/>
      <c r="Z47" s="16"/>
      <c r="AA47" s="11"/>
      <c r="AB47" s="11"/>
      <c r="AC47" s="11"/>
      <c r="AD47" s="16"/>
      <c r="AE47" s="16"/>
      <c r="AF47" s="16"/>
    </row>
    <row r="48" spans="1:32" s="135" customFormat="1" x14ac:dyDescent="0.25">
      <c r="Q48" s="149" t="b">
        <v>0</v>
      </c>
      <c r="R48" s="160"/>
      <c r="S48" s="162" t="str">
        <f>IF(Codes!A120=TRUE,Codes!$B$120,Codes!$B$121)</f>
        <v>no</v>
      </c>
      <c r="T48" s="160"/>
      <c r="U48" s="161"/>
      <c r="V48" s="163" t="str">
        <f>IF(Codes!A120=TRUE,Codes!$B$120,Codes!$B$121)</f>
        <v>no</v>
      </c>
      <c r="W48" s="161"/>
      <c r="X48" s="160"/>
      <c r="Y48" s="162" t="str">
        <f>IF(Codes!A120=TRUE,Codes!$B$120,Codes!$B$121)</f>
        <v>no</v>
      </c>
      <c r="Z48" s="160"/>
      <c r="AA48" s="161"/>
      <c r="AB48" s="163" t="str">
        <f>IF(Codes!A120=TRUE,Codes!$B$120,Codes!$B$121)</f>
        <v>no</v>
      </c>
      <c r="AC48" s="161"/>
      <c r="AD48" s="160"/>
      <c r="AE48" s="162" t="str">
        <f>IF(Codes!A120=TRUE,Codes!$B$120,Codes!$B$121)</f>
        <v>no</v>
      </c>
      <c r="AF48" s="160"/>
    </row>
    <row r="49" spans="3:32" s="135" customFormat="1" x14ac:dyDescent="0.25">
      <c r="Q49" s="149" t="b">
        <v>0</v>
      </c>
      <c r="R49" s="160"/>
      <c r="S49" s="162" t="str">
        <f>IF(Codes!A121=TRUE,Codes!$B$120,Codes!$B$121)</f>
        <v>no</v>
      </c>
      <c r="T49" s="160"/>
      <c r="U49" s="161"/>
      <c r="V49" s="163" t="str">
        <f>IF(Codes!A121=TRUE,Codes!$B$120,Codes!$B$121)</f>
        <v>no</v>
      </c>
      <c r="W49" s="161"/>
      <c r="X49" s="160"/>
      <c r="Y49" s="162" t="str">
        <f>IF(Codes!A121=TRUE,Codes!$B$120,Codes!$B$121)</f>
        <v>no</v>
      </c>
      <c r="Z49" s="160"/>
      <c r="AA49" s="161"/>
      <c r="AB49" s="163" t="str">
        <f>IF(Codes!A121=TRUE,Codes!$B$120,Codes!$B$121)</f>
        <v>no</v>
      </c>
      <c r="AC49" s="161"/>
      <c r="AD49" s="160"/>
      <c r="AE49" s="162" t="str">
        <f>IF(Codes!A121=TRUE,Codes!$B$120,Codes!$B$121)</f>
        <v>no</v>
      </c>
      <c r="AF49" s="160"/>
    </row>
    <row r="50" spans="3:32" s="135" customFormat="1" x14ac:dyDescent="0.25">
      <c r="Q50" s="149" t="b">
        <v>0</v>
      </c>
      <c r="R50" s="160"/>
      <c r="S50" s="162" t="str">
        <f>IF(Codes!A122=TRUE,Codes!$B$120,Codes!$B$121)</f>
        <v>no</v>
      </c>
      <c r="T50" s="160"/>
      <c r="U50" s="161"/>
      <c r="V50" s="163" t="str">
        <f>IF(Codes!A122=TRUE,Codes!$B$120,Codes!$B$121)</f>
        <v>no</v>
      </c>
      <c r="W50" s="161"/>
      <c r="X50" s="160"/>
      <c r="Y50" s="162" t="str">
        <f>IF(Codes!A122=TRUE,Codes!$B$120,Codes!$B$121)</f>
        <v>no</v>
      </c>
      <c r="Z50" s="160"/>
      <c r="AA50" s="161"/>
      <c r="AB50" s="163" t="str">
        <f>IF(Codes!A122=TRUE,Codes!$B$120,Codes!$B$121)</f>
        <v>no</v>
      </c>
      <c r="AC50" s="161"/>
      <c r="AD50" s="160"/>
      <c r="AE50" s="162" t="str">
        <f>IF(Codes!A122=TRUE,Codes!$B$120,Codes!$B$121)</f>
        <v>no</v>
      </c>
      <c r="AF50" s="160"/>
    </row>
    <row r="51" spans="3:32" s="135" customFormat="1" x14ac:dyDescent="0.25">
      <c r="Q51" s="149" t="b">
        <v>0</v>
      </c>
      <c r="R51" s="160"/>
      <c r="S51" s="162" t="str">
        <f>IF(Codes!A123=TRUE,Codes!$B$120,Codes!$B$121)</f>
        <v>no</v>
      </c>
      <c r="T51" s="160"/>
      <c r="U51" s="161"/>
      <c r="V51" s="163" t="str">
        <f>IF(Codes!A123=TRUE,Codes!$B$120,Codes!$B$121)</f>
        <v>no</v>
      </c>
      <c r="W51" s="161"/>
      <c r="X51" s="160"/>
      <c r="Y51" s="162" t="str">
        <f>IF(Codes!A123=TRUE,Codes!$B$120,Codes!$B$121)</f>
        <v>no</v>
      </c>
      <c r="Z51" s="160"/>
      <c r="AA51" s="161"/>
      <c r="AB51" s="163" t="str">
        <f>IF(Codes!A123=TRUE,Codes!$B$120,Codes!$B$121)</f>
        <v>no</v>
      </c>
      <c r="AC51" s="161"/>
      <c r="AD51" s="160"/>
      <c r="AE51" s="162" t="str">
        <f>IF(Codes!A123=TRUE,Codes!$B$120,Codes!$B$121)</f>
        <v>no</v>
      </c>
      <c r="AF51" s="160"/>
    </row>
    <row r="52" spans="3:32" s="135" customFormat="1" x14ac:dyDescent="0.25">
      <c r="Q52" s="149" t="b">
        <v>0</v>
      </c>
      <c r="R52" s="160"/>
      <c r="S52" s="162" t="str">
        <f>IF(Codes!A124=TRUE,Codes!$B$120,Codes!$B$121)</f>
        <v>no</v>
      </c>
      <c r="T52" s="160"/>
      <c r="U52" s="161"/>
      <c r="V52" s="163" t="str">
        <f>IF(Codes!A124=TRUE,Codes!$B$120,Codes!$B$121)</f>
        <v>no</v>
      </c>
      <c r="W52" s="161"/>
      <c r="X52" s="160"/>
      <c r="Y52" s="162" t="str">
        <f>IF(Codes!A124=TRUE,Codes!$B$120,Codes!$B$121)</f>
        <v>no</v>
      </c>
      <c r="Z52" s="160"/>
      <c r="AA52" s="161"/>
      <c r="AB52" s="163" t="str">
        <f>IF(Codes!A124=TRUE,Codes!$B$120,Codes!$B$121)</f>
        <v>no</v>
      </c>
      <c r="AC52" s="161"/>
      <c r="AD52" s="160"/>
      <c r="AE52" s="162" t="str">
        <f>IF(Codes!A124=TRUE,Codes!$B$120,Codes!$B$121)</f>
        <v>no</v>
      </c>
      <c r="AF52" s="160"/>
    </row>
    <row r="53" spans="3:32" s="135" customFormat="1" x14ac:dyDescent="0.25">
      <c r="Q53" s="149" t="b">
        <v>0</v>
      </c>
      <c r="R53" s="160"/>
      <c r="S53" s="162" t="str">
        <f>IF(Codes!A125=TRUE,Codes!$B$120,Codes!$B$121)</f>
        <v>no</v>
      </c>
      <c r="T53" s="160"/>
      <c r="U53" s="161"/>
      <c r="V53" s="163" t="str">
        <f>IF(Codes!A125=TRUE,Codes!$B$120,Codes!$B$121)</f>
        <v>no</v>
      </c>
      <c r="W53" s="161"/>
      <c r="X53" s="160"/>
      <c r="Y53" s="162" t="str">
        <f>IF(Codes!A125=TRUE,Codes!$B$120,Codes!$B$121)</f>
        <v>no</v>
      </c>
      <c r="Z53" s="160"/>
      <c r="AA53" s="161"/>
      <c r="AB53" s="163" t="str">
        <f>IF(Codes!A125=TRUE,Codes!$B$120,Codes!$B$121)</f>
        <v>no</v>
      </c>
      <c r="AC53" s="161"/>
      <c r="AD53" s="160"/>
      <c r="AE53" s="162" t="str">
        <f>IF(Codes!A125=TRUE,Codes!$B$120,Codes!$B$121)</f>
        <v>no</v>
      </c>
      <c r="AF53" s="160"/>
    </row>
    <row r="54" spans="3:32" s="135" customFormat="1" x14ac:dyDescent="0.25">
      <c r="Q54" s="149" t="b">
        <v>0</v>
      </c>
      <c r="R54" s="160"/>
      <c r="S54" s="162" t="str">
        <f>IF(Codes!A126=TRUE,Codes!$B$120,Codes!$B$121)</f>
        <v>no</v>
      </c>
      <c r="T54" s="160"/>
      <c r="U54" s="161"/>
      <c r="V54" s="163" t="str">
        <f>IF(Codes!A126=TRUE,Codes!$B$120,Codes!$B$121)</f>
        <v>no</v>
      </c>
      <c r="W54" s="161"/>
      <c r="X54" s="160"/>
      <c r="Y54" s="162" t="str">
        <f>IF(Codes!A126=TRUE,Codes!$B$120,Codes!$B$121)</f>
        <v>no</v>
      </c>
      <c r="Z54" s="160"/>
      <c r="AA54" s="161"/>
      <c r="AB54" s="163" t="str">
        <f>IF(Codes!A126=TRUE,Codes!$B$120,Codes!$B$121)</f>
        <v>no</v>
      </c>
      <c r="AC54" s="161"/>
      <c r="AD54" s="160"/>
      <c r="AE54" s="162" t="str">
        <f>IF(Codes!A126=TRUE,Codes!$B$120,Codes!$B$121)</f>
        <v>no</v>
      </c>
      <c r="AF54" s="160"/>
    </row>
    <row r="55" spans="3:32" s="135" customFormat="1" x14ac:dyDescent="0.25">
      <c r="Q55" s="149" t="b">
        <v>0</v>
      </c>
      <c r="R55" s="160"/>
      <c r="S55" s="162" t="str">
        <f>IF(Codes!A127=TRUE,Codes!$B$120,Codes!$B$121)</f>
        <v>no</v>
      </c>
      <c r="T55" s="160"/>
      <c r="U55" s="161"/>
      <c r="V55" s="163" t="str">
        <f>IF(Codes!A127=TRUE,Codes!$B$120,Codes!$B$121)</f>
        <v>no</v>
      </c>
      <c r="W55" s="161"/>
      <c r="X55" s="160"/>
      <c r="Y55" s="162" t="str">
        <f>IF(Codes!A127=TRUE,Codes!$B$120,Codes!$B$121)</f>
        <v>no</v>
      </c>
      <c r="Z55" s="160"/>
      <c r="AA55" s="161"/>
      <c r="AB55" s="163" t="str">
        <f>IF(Codes!A127=TRUE,Codes!$B$120,Codes!$B$121)</f>
        <v>no</v>
      </c>
      <c r="AC55" s="161"/>
      <c r="AD55" s="160"/>
      <c r="AE55" s="162" t="str">
        <f>IF(Codes!A127=TRUE,Codes!$B$120,Codes!$B$121)</f>
        <v>no</v>
      </c>
      <c r="AF55" s="160"/>
    </row>
    <row r="56" spans="3:32" s="135" customFormat="1" x14ac:dyDescent="0.25">
      <c r="Q56" s="149" t="b">
        <v>0</v>
      </c>
      <c r="R56" s="160"/>
      <c r="S56" s="162" t="str">
        <f>IF(Codes!A128=TRUE,Codes!$B$120,Codes!$B$121)</f>
        <v>no</v>
      </c>
      <c r="T56" s="160"/>
      <c r="U56" s="161"/>
      <c r="V56" s="163" t="str">
        <f>IF(Codes!A128=TRUE,Codes!$B$120,Codes!$B$121)</f>
        <v>no</v>
      </c>
      <c r="W56" s="161"/>
      <c r="X56" s="160"/>
      <c r="Y56" s="162" t="str">
        <f>IF(Codes!A128=TRUE,Codes!$B$120,Codes!$B$121)</f>
        <v>no</v>
      </c>
      <c r="Z56" s="160"/>
      <c r="AA56" s="161"/>
      <c r="AB56" s="163" t="str">
        <f>IF(Codes!A128=TRUE,Codes!$B$120,Codes!$B$121)</f>
        <v>no</v>
      </c>
      <c r="AC56" s="161"/>
      <c r="AD56" s="160"/>
      <c r="AE56" s="162" t="str">
        <f>IF(Codes!A128=TRUE,Codes!$B$120,Codes!$B$121)</f>
        <v>no</v>
      </c>
      <c r="AF56" s="160"/>
    </row>
    <row r="57" spans="3:32" s="135" customFormat="1" x14ac:dyDescent="0.25">
      <c r="Q57" s="149" t="b">
        <v>0</v>
      </c>
      <c r="R57" s="160"/>
      <c r="S57" s="162" t="str">
        <f>IF(Codes!A129=TRUE,Codes!$B$120,Codes!$B$121)</f>
        <v>no</v>
      </c>
      <c r="T57" s="160"/>
      <c r="U57" s="161"/>
      <c r="V57" s="163" t="str">
        <f>IF(Codes!A129=TRUE,Codes!$B$120,Codes!$B$121)</f>
        <v>no</v>
      </c>
      <c r="W57" s="161"/>
      <c r="X57" s="160"/>
      <c r="Y57" s="162" t="str">
        <f>IF(Codes!A129=TRUE,Codes!$B$120,Codes!$B$121)</f>
        <v>no</v>
      </c>
      <c r="Z57" s="160"/>
      <c r="AA57" s="161"/>
      <c r="AB57" s="163" t="str">
        <f>IF(Codes!A129=TRUE,Codes!$B$120,Codes!$B$121)</f>
        <v>no</v>
      </c>
      <c r="AC57" s="161"/>
      <c r="AD57" s="160"/>
      <c r="AE57" s="162" t="str">
        <f>IF(Codes!A129=TRUE,Codes!$B$120,Codes!$B$121)</f>
        <v>no</v>
      </c>
      <c r="AF57" s="160"/>
    </row>
    <row r="58" spans="3:32" s="135" customFormat="1" x14ac:dyDescent="0.25">
      <c r="Q58" s="149" t="b">
        <v>0</v>
      </c>
      <c r="R58" s="160"/>
      <c r="S58" s="162" t="str">
        <f>IF(Codes!A130=TRUE,Codes!$B$120,Codes!$B$121)</f>
        <v>no</v>
      </c>
      <c r="T58" s="160"/>
      <c r="U58" s="161"/>
      <c r="V58" s="163" t="str">
        <f>IF(Codes!A130=TRUE,Codes!$B$120,Codes!$B$121)</f>
        <v>no</v>
      </c>
      <c r="W58" s="161"/>
      <c r="X58" s="160"/>
      <c r="Y58" s="162" t="str">
        <f>IF(Codes!A130=TRUE,Codes!$B$120,Codes!$B$121)</f>
        <v>no</v>
      </c>
      <c r="Z58" s="160"/>
      <c r="AA58" s="161"/>
      <c r="AB58" s="163" t="str">
        <f>IF(Codes!A130=TRUE,Codes!$B$120,Codes!$B$121)</f>
        <v>no</v>
      </c>
      <c r="AC58" s="161"/>
      <c r="AD58" s="160"/>
      <c r="AE58" s="162" t="str">
        <f>IF(Codes!A130=TRUE,Codes!$B$120,Codes!$B$121)</f>
        <v>no</v>
      </c>
      <c r="AF58" s="160"/>
    </row>
    <row r="59" spans="3:32" s="135" customFormat="1" ht="15.75" thickBot="1" x14ac:dyDescent="0.3">
      <c r="R59" s="160"/>
      <c r="S59" s="160"/>
      <c r="T59" s="160"/>
      <c r="U59" s="161"/>
      <c r="V59" s="161"/>
      <c r="W59" s="161"/>
      <c r="X59" s="160"/>
      <c r="Y59" s="160"/>
      <c r="Z59" s="160"/>
      <c r="AA59" s="161"/>
      <c r="AB59" s="161"/>
      <c r="AC59" s="161"/>
      <c r="AD59" s="160"/>
      <c r="AE59" s="160"/>
      <c r="AF59" s="160"/>
    </row>
    <row r="60" spans="3:32" x14ac:dyDescent="0.25">
      <c r="C60" s="194"/>
      <c r="D60" s="195"/>
      <c r="E60" s="195"/>
      <c r="F60" s="195"/>
      <c r="G60" s="195"/>
      <c r="H60" s="195"/>
      <c r="I60" s="195"/>
      <c r="J60" s="195"/>
      <c r="K60" s="195"/>
      <c r="L60" s="195"/>
      <c r="M60" s="195"/>
      <c r="N60" s="195"/>
      <c r="O60" s="195"/>
      <c r="P60" s="195"/>
      <c r="Q60" s="195"/>
      <c r="R60" s="195"/>
      <c r="S60" s="196"/>
      <c r="T60" s="16"/>
      <c r="U60" s="11"/>
      <c r="V60" s="11"/>
      <c r="W60" s="11"/>
      <c r="X60" s="16"/>
      <c r="Y60" s="16"/>
      <c r="Z60" s="16"/>
      <c r="AA60" s="11"/>
      <c r="AB60" s="11"/>
      <c r="AC60" s="11"/>
      <c r="AD60" s="16"/>
      <c r="AE60" s="16"/>
      <c r="AF60" s="16"/>
    </row>
    <row r="61" spans="3:32" ht="15.75" thickBot="1" x14ac:dyDescent="0.3">
      <c r="C61" s="197"/>
      <c r="D61" s="198"/>
      <c r="E61" s="198"/>
      <c r="F61" s="198"/>
      <c r="G61" s="198"/>
      <c r="H61" s="198"/>
      <c r="I61" s="198"/>
      <c r="J61" s="198"/>
      <c r="K61" s="198"/>
      <c r="L61" s="198"/>
      <c r="M61" s="198"/>
      <c r="N61" s="198"/>
      <c r="O61" s="198"/>
      <c r="P61" s="198"/>
      <c r="Q61" s="198"/>
      <c r="R61" s="198"/>
      <c r="S61" s="199"/>
      <c r="T61" s="16"/>
      <c r="U61" s="11"/>
      <c r="V61" s="11"/>
      <c r="W61" s="11"/>
      <c r="X61" s="16"/>
      <c r="Y61" s="16"/>
      <c r="Z61" s="16"/>
      <c r="AA61" s="11"/>
      <c r="AB61" s="11"/>
      <c r="AC61" s="11"/>
      <c r="AD61" s="16"/>
      <c r="AE61" s="16"/>
      <c r="AF61" s="16"/>
    </row>
    <row r="62" spans="3:32" x14ac:dyDescent="0.25">
      <c r="R62" s="16"/>
      <c r="S62" s="16"/>
      <c r="T62" s="16"/>
      <c r="U62" s="11"/>
      <c r="V62" s="11"/>
      <c r="W62" s="11"/>
      <c r="X62" s="16"/>
      <c r="Y62" s="16"/>
      <c r="Z62" s="16"/>
      <c r="AA62" s="11"/>
      <c r="AB62" s="11"/>
      <c r="AC62" s="11"/>
      <c r="AD62" s="16"/>
      <c r="AE62" s="16"/>
      <c r="AF62" s="16"/>
    </row>
    <row r="63" spans="3:32" x14ac:dyDescent="0.25">
      <c r="R63" s="16"/>
      <c r="S63" s="16"/>
      <c r="T63" s="16"/>
      <c r="U63" s="11"/>
      <c r="V63" s="11"/>
      <c r="W63" s="11"/>
      <c r="X63" s="16"/>
      <c r="Y63" s="16"/>
      <c r="Z63" s="16"/>
      <c r="AA63" s="11"/>
      <c r="AB63" s="11"/>
      <c r="AC63" s="11"/>
      <c r="AD63" s="16"/>
      <c r="AE63" s="16"/>
      <c r="AF63" s="16"/>
    </row>
    <row r="64" spans="3:32" x14ac:dyDescent="0.25">
      <c r="R64" s="16"/>
      <c r="S64" s="16"/>
      <c r="T64" s="16"/>
      <c r="U64" s="11"/>
      <c r="V64" s="11"/>
      <c r="W64" s="11"/>
      <c r="X64" s="16"/>
      <c r="Y64" s="16"/>
      <c r="Z64" s="16"/>
      <c r="AA64" s="11"/>
      <c r="AB64" s="11"/>
      <c r="AC64" s="11"/>
      <c r="AD64" s="16"/>
      <c r="AE64" s="16"/>
      <c r="AF64" s="16"/>
    </row>
    <row r="66" spans="1:19" x14ac:dyDescent="0.25">
      <c r="A66" s="7"/>
      <c r="B66" s="7"/>
      <c r="C66" s="7"/>
      <c r="D66" s="7"/>
      <c r="E66" s="7"/>
      <c r="F66" s="7"/>
      <c r="G66" s="7"/>
      <c r="H66" s="7"/>
      <c r="I66" s="7"/>
      <c r="J66" s="7"/>
      <c r="K66" s="7"/>
      <c r="L66" s="7"/>
      <c r="M66" s="7"/>
      <c r="N66" s="7"/>
      <c r="O66" s="7"/>
      <c r="P66" s="7"/>
      <c r="Q66" s="7"/>
      <c r="R66" s="7"/>
      <c r="S66" s="7"/>
    </row>
  </sheetData>
  <sheetProtection sheet="1" objects="1" scenarios="1"/>
  <mergeCells count="33">
    <mergeCell ref="C60:S61"/>
    <mergeCell ref="U33:W33"/>
    <mergeCell ref="X33:Z33"/>
    <mergeCell ref="AA33:AC33"/>
    <mergeCell ref="AD33:AF33"/>
    <mergeCell ref="E45:P45"/>
    <mergeCell ref="X15:Z15"/>
    <mergeCell ref="AA15:AC15"/>
    <mergeCell ref="AD15:AF15"/>
    <mergeCell ref="U24:W24"/>
    <mergeCell ref="X24:Z24"/>
    <mergeCell ref="AA24:AC24"/>
    <mergeCell ref="AD24:AF24"/>
    <mergeCell ref="U15:W15"/>
    <mergeCell ref="X11:Z11"/>
    <mergeCell ref="AA11:AC11"/>
    <mergeCell ref="AD11:AF11"/>
    <mergeCell ref="R12:T12"/>
    <mergeCell ref="U12:W12"/>
    <mergeCell ref="X12:Z12"/>
    <mergeCell ref="AA12:AC12"/>
    <mergeCell ref="AD12:AF12"/>
    <mergeCell ref="U11:W11"/>
    <mergeCell ref="D4:Q8"/>
    <mergeCell ref="C17:S18"/>
    <mergeCell ref="C26:S27"/>
    <mergeCell ref="C35:S36"/>
    <mergeCell ref="R11:T11"/>
    <mergeCell ref="R15:T15"/>
    <mergeCell ref="R24:T24"/>
    <mergeCell ref="R33:T33"/>
    <mergeCell ref="C21:S22"/>
    <mergeCell ref="C30:S3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1" r:id="rId4" name="Check Box 9">
              <controlPr defaultSize="0" autoFill="0" autoLine="0" autoPict="0">
                <anchor moveWithCells="1">
                  <from>
                    <xdr:col>2</xdr:col>
                    <xdr:colOff>47625</xdr:colOff>
                    <xdr:row>48</xdr:row>
                    <xdr:rowOff>0</xdr:rowOff>
                  </from>
                  <to>
                    <xdr:col>8</xdr:col>
                    <xdr:colOff>561975</xdr:colOff>
                    <xdr:row>49</xdr:row>
                    <xdr:rowOff>19050</xdr:rowOff>
                  </to>
                </anchor>
              </controlPr>
            </control>
          </mc:Choice>
        </mc:AlternateContent>
        <mc:AlternateContent xmlns:mc="http://schemas.openxmlformats.org/markup-compatibility/2006">
          <mc:Choice Requires="x14">
            <control shapeId="8202" r:id="rId5" name="Check Box 10">
              <controlPr defaultSize="0" autoFill="0" autoLine="0" autoPict="0">
                <anchor moveWithCells="1">
                  <from>
                    <xdr:col>2</xdr:col>
                    <xdr:colOff>47625</xdr:colOff>
                    <xdr:row>49</xdr:row>
                    <xdr:rowOff>0</xdr:rowOff>
                  </from>
                  <to>
                    <xdr:col>8</xdr:col>
                    <xdr:colOff>542925</xdr:colOff>
                    <xdr:row>50</xdr:row>
                    <xdr:rowOff>19050</xdr:rowOff>
                  </to>
                </anchor>
              </controlPr>
            </control>
          </mc:Choice>
        </mc:AlternateContent>
        <mc:AlternateContent xmlns:mc="http://schemas.openxmlformats.org/markup-compatibility/2006">
          <mc:Choice Requires="x14">
            <control shapeId="8203" r:id="rId6" name="Check Box 11">
              <controlPr defaultSize="0" autoFill="0" autoLine="0" autoPict="0">
                <anchor moveWithCells="1">
                  <from>
                    <xdr:col>2</xdr:col>
                    <xdr:colOff>47625</xdr:colOff>
                    <xdr:row>50</xdr:row>
                    <xdr:rowOff>0</xdr:rowOff>
                  </from>
                  <to>
                    <xdr:col>8</xdr:col>
                    <xdr:colOff>504825</xdr:colOff>
                    <xdr:row>51</xdr:row>
                    <xdr:rowOff>28575</xdr:rowOff>
                  </to>
                </anchor>
              </controlPr>
            </control>
          </mc:Choice>
        </mc:AlternateContent>
        <mc:AlternateContent xmlns:mc="http://schemas.openxmlformats.org/markup-compatibility/2006">
          <mc:Choice Requires="x14">
            <control shapeId="8204" r:id="rId7" name="Check Box 12">
              <controlPr defaultSize="0" autoFill="0" autoLine="0" autoPict="0">
                <anchor moveWithCells="1">
                  <from>
                    <xdr:col>2</xdr:col>
                    <xdr:colOff>47625</xdr:colOff>
                    <xdr:row>51</xdr:row>
                    <xdr:rowOff>0</xdr:rowOff>
                  </from>
                  <to>
                    <xdr:col>8</xdr:col>
                    <xdr:colOff>523875</xdr:colOff>
                    <xdr:row>52</xdr:row>
                    <xdr:rowOff>47625</xdr:rowOff>
                  </to>
                </anchor>
              </controlPr>
            </control>
          </mc:Choice>
        </mc:AlternateContent>
        <mc:AlternateContent xmlns:mc="http://schemas.openxmlformats.org/markup-compatibility/2006">
          <mc:Choice Requires="x14">
            <control shapeId="8205" r:id="rId8" name="Check Box 13">
              <controlPr defaultSize="0" autoFill="0" autoLine="0" autoPict="0">
                <anchor moveWithCells="1">
                  <from>
                    <xdr:col>2</xdr:col>
                    <xdr:colOff>47625</xdr:colOff>
                    <xdr:row>52</xdr:row>
                    <xdr:rowOff>0</xdr:rowOff>
                  </from>
                  <to>
                    <xdr:col>8</xdr:col>
                    <xdr:colOff>533400</xdr:colOff>
                    <xdr:row>53</xdr:row>
                    <xdr:rowOff>57150</xdr:rowOff>
                  </to>
                </anchor>
              </controlPr>
            </control>
          </mc:Choice>
        </mc:AlternateContent>
        <mc:AlternateContent xmlns:mc="http://schemas.openxmlformats.org/markup-compatibility/2006">
          <mc:Choice Requires="x14">
            <control shapeId="8206" r:id="rId9" name="Check Box 14">
              <controlPr defaultSize="0" autoFill="0" autoLine="0" autoPict="0">
                <anchor moveWithCells="1">
                  <from>
                    <xdr:col>2</xdr:col>
                    <xdr:colOff>47625</xdr:colOff>
                    <xdr:row>53</xdr:row>
                    <xdr:rowOff>0</xdr:rowOff>
                  </from>
                  <to>
                    <xdr:col>8</xdr:col>
                    <xdr:colOff>561975</xdr:colOff>
                    <xdr:row>54</xdr:row>
                    <xdr:rowOff>38100</xdr:rowOff>
                  </to>
                </anchor>
              </controlPr>
            </control>
          </mc:Choice>
        </mc:AlternateContent>
        <mc:AlternateContent xmlns:mc="http://schemas.openxmlformats.org/markup-compatibility/2006">
          <mc:Choice Requires="x14">
            <control shapeId="8207" r:id="rId10" name="Check Box 15">
              <controlPr defaultSize="0" autoFill="0" autoLine="0" autoPict="0">
                <anchor moveWithCells="1">
                  <from>
                    <xdr:col>2</xdr:col>
                    <xdr:colOff>47625</xdr:colOff>
                    <xdr:row>54</xdr:row>
                    <xdr:rowOff>0</xdr:rowOff>
                  </from>
                  <to>
                    <xdr:col>8</xdr:col>
                    <xdr:colOff>552450</xdr:colOff>
                    <xdr:row>55</xdr:row>
                    <xdr:rowOff>66675</xdr:rowOff>
                  </to>
                </anchor>
              </controlPr>
            </control>
          </mc:Choice>
        </mc:AlternateContent>
        <mc:AlternateContent xmlns:mc="http://schemas.openxmlformats.org/markup-compatibility/2006">
          <mc:Choice Requires="x14">
            <control shapeId="8208" r:id="rId11" name="Check Box 16">
              <controlPr defaultSize="0" autoFill="0" autoLine="0" autoPict="0">
                <anchor moveWithCells="1">
                  <from>
                    <xdr:col>2</xdr:col>
                    <xdr:colOff>47625</xdr:colOff>
                    <xdr:row>55</xdr:row>
                    <xdr:rowOff>0</xdr:rowOff>
                  </from>
                  <to>
                    <xdr:col>8</xdr:col>
                    <xdr:colOff>571500</xdr:colOff>
                    <xdr:row>56</xdr:row>
                    <xdr:rowOff>38100</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2</xdr:col>
                    <xdr:colOff>47625</xdr:colOff>
                    <xdr:row>56</xdr:row>
                    <xdr:rowOff>0</xdr:rowOff>
                  </from>
                  <to>
                    <xdr:col>8</xdr:col>
                    <xdr:colOff>542925</xdr:colOff>
                    <xdr:row>57</xdr:row>
                    <xdr:rowOff>57150</xdr:rowOff>
                  </to>
                </anchor>
              </controlPr>
            </control>
          </mc:Choice>
        </mc:AlternateContent>
        <mc:AlternateContent xmlns:mc="http://schemas.openxmlformats.org/markup-compatibility/2006">
          <mc:Choice Requires="x14">
            <control shapeId="8210" r:id="rId13" name="Check Box 18">
              <controlPr defaultSize="0" autoFill="0" autoLine="0" autoPict="0">
                <anchor moveWithCells="1">
                  <from>
                    <xdr:col>2</xdr:col>
                    <xdr:colOff>47625</xdr:colOff>
                    <xdr:row>57</xdr:row>
                    <xdr:rowOff>0</xdr:rowOff>
                  </from>
                  <to>
                    <xdr:col>3</xdr:col>
                    <xdr:colOff>304800</xdr:colOff>
                    <xdr:row>58</xdr:row>
                    <xdr:rowOff>28575</xdr:rowOff>
                  </to>
                </anchor>
              </controlPr>
            </control>
          </mc:Choice>
        </mc:AlternateContent>
        <mc:AlternateContent xmlns:mc="http://schemas.openxmlformats.org/markup-compatibility/2006">
          <mc:Choice Requires="x14">
            <control shapeId="8211" r:id="rId14" name="Check Box 19">
              <controlPr defaultSize="0" autoFill="0" autoLine="0" autoPict="0">
                <anchor moveWithCells="1">
                  <from>
                    <xdr:col>2</xdr:col>
                    <xdr:colOff>47625</xdr:colOff>
                    <xdr:row>57</xdr:row>
                    <xdr:rowOff>171450</xdr:rowOff>
                  </from>
                  <to>
                    <xdr:col>3</xdr:col>
                    <xdr:colOff>304800</xdr:colOff>
                    <xdr:row>59</xdr:row>
                    <xdr:rowOff>9525</xdr:rowOff>
                  </to>
                </anchor>
              </controlPr>
            </control>
          </mc:Choice>
        </mc:AlternateContent>
        <mc:AlternateContent xmlns:mc="http://schemas.openxmlformats.org/markup-compatibility/2006">
          <mc:Choice Requires="x14">
            <control shapeId="8212" r:id="rId15" name="Check Box 20">
              <controlPr defaultSize="0" autoFill="0" autoLine="0" autoPict="0">
                <anchor moveWithCells="1">
                  <from>
                    <xdr:col>2</xdr:col>
                    <xdr:colOff>47625</xdr:colOff>
                    <xdr:row>47</xdr:row>
                    <xdr:rowOff>19050</xdr:rowOff>
                  </from>
                  <to>
                    <xdr:col>8</xdr:col>
                    <xdr:colOff>561975</xdr:colOff>
                    <xdr:row>48</xdr:row>
                    <xdr:rowOff>38100</xdr:rowOff>
                  </to>
                </anchor>
              </controlPr>
            </control>
          </mc:Choice>
        </mc:AlternateContent>
        <mc:AlternateContent xmlns:mc="http://schemas.openxmlformats.org/markup-compatibility/2006">
          <mc:Choice Requires="x14">
            <control shapeId="8213" r:id="rId16" name="Check Box 21">
              <controlPr defaultSize="0" autoFill="0" autoLine="0" autoPict="0">
                <anchor moveWithCells="1">
                  <from>
                    <xdr:col>2</xdr:col>
                    <xdr:colOff>114300</xdr:colOff>
                    <xdr:row>36</xdr:row>
                    <xdr:rowOff>180975</xdr:rowOff>
                  </from>
                  <to>
                    <xdr:col>3</xdr:col>
                    <xdr:colOff>485775</xdr:colOff>
                    <xdr:row>38</xdr:row>
                    <xdr:rowOff>9525</xdr:rowOff>
                  </to>
                </anchor>
              </controlPr>
            </control>
          </mc:Choice>
        </mc:AlternateContent>
        <mc:AlternateContent xmlns:mc="http://schemas.openxmlformats.org/markup-compatibility/2006">
          <mc:Choice Requires="x14">
            <control shapeId="8214" r:id="rId17" name="Check Box 22">
              <controlPr defaultSize="0" autoFill="0" autoLine="0" autoPict="0">
                <anchor moveWithCells="1">
                  <from>
                    <xdr:col>2</xdr:col>
                    <xdr:colOff>114300</xdr:colOff>
                    <xdr:row>37</xdr:row>
                    <xdr:rowOff>180975</xdr:rowOff>
                  </from>
                  <to>
                    <xdr:col>5</xdr:col>
                    <xdr:colOff>142875</xdr:colOff>
                    <xdr:row>39</xdr:row>
                    <xdr:rowOff>9525</xdr:rowOff>
                  </to>
                </anchor>
              </controlPr>
            </control>
          </mc:Choice>
        </mc:AlternateContent>
        <mc:AlternateContent xmlns:mc="http://schemas.openxmlformats.org/markup-compatibility/2006">
          <mc:Choice Requires="x14">
            <control shapeId="8215" r:id="rId18" name="Check Box 23">
              <controlPr defaultSize="0" autoFill="0" autoLine="0" autoPict="0">
                <anchor moveWithCells="1">
                  <from>
                    <xdr:col>2</xdr:col>
                    <xdr:colOff>114300</xdr:colOff>
                    <xdr:row>38</xdr:row>
                    <xdr:rowOff>180975</xdr:rowOff>
                  </from>
                  <to>
                    <xdr:col>6</xdr:col>
                    <xdr:colOff>533400</xdr:colOff>
                    <xdr:row>40</xdr:row>
                    <xdr:rowOff>19050</xdr:rowOff>
                  </to>
                </anchor>
              </controlPr>
            </control>
          </mc:Choice>
        </mc:AlternateContent>
        <mc:AlternateContent xmlns:mc="http://schemas.openxmlformats.org/markup-compatibility/2006">
          <mc:Choice Requires="x14">
            <control shapeId="8216" r:id="rId19" name="Check Box 24">
              <controlPr defaultSize="0" autoFill="0" autoLine="0" autoPict="0">
                <anchor moveWithCells="1">
                  <from>
                    <xdr:col>2</xdr:col>
                    <xdr:colOff>114300</xdr:colOff>
                    <xdr:row>39</xdr:row>
                    <xdr:rowOff>180975</xdr:rowOff>
                  </from>
                  <to>
                    <xdr:col>5</xdr:col>
                    <xdr:colOff>561975</xdr:colOff>
                    <xdr:row>41</xdr:row>
                    <xdr:rowOff>9525</xdr:rowOff>
                  </to>
                </anchor>
              </controlPr>
            </control>
          </mc:Choice>
        </mc:AlternateContent>
        <mc:AlternateContent xmlns:mc="http://schemas.openxmlformats.org/markup-compatibility/2006">
          <mc:Choice Requires="x14">
            <control shapeId="8217" r:id="rId20" name="Check Box 25">
              <controlPr defaultSize="0" autoFill="0" autoLine="0" autoPict="0">
                <anchor moveWithCells="1">
                  <from>
                    <xdr:col>2</xdr:col>
                    <xdr:colOff>114300</xdr:colOff>
                    <xdr:row>40</xdr:row>
                    <xdr:rowOff>180975</xdr:rowOff>
                  </from>
                  <to>
                    <xdr:col>8</xdr:col>
                    <xdr:colOff>9525</xdr:colOff>
                    <xdr:row>42</xdr:row>
                    <xdr:rowOff>19050</xdr:rowOff>
                  </to>
                </anchor>
              </controlPr>
            </control>
          </mc:Choice>
        </mc:AlternateContent>
        <mc:AlternateContent xmlns:mc="http://schemas.openxmlformats.org/markup-compatibility/2006">
          <mc:Choice Requires="x14">
            <control shapeId="8218" r:id="rId21" name="Check Box 26">
              <controlPr defaultSize="0" autoFill="0" autoLine="0" autoPict="0">
                <anchor moveWithCells="1">
                  <from>
                    <xdr:col>2</xdr:col>
                    <xdr:colOff>114300</xdr:colOff>
                    <xdr:row>41</xdr:row>
                    <xdr:rowOff>180975</xdr:rowOff>
                  </from>
                  <to>
                    <xdr:col>5</xdr:col>
                    <xdr:colOff>600075</xdr:colOff>
                    <xdr:row>43</xdr:row>
                    <xdr:rowOff>0</xdr:rowOff>
                  </to>
                </anchor>
              </controlPr>
            </control>
          </mc:Choice>
        </mc:AlternateContent>
        <mc:AlternateContent xmlns:mc="http://schemas.openxmlformats.org/markup-compatibility/2006">
          <mc:Choice Requires="x14">
            <control shapeId="8219" r:id="rId22" name="Check Box 27">
              <controlPr defaultSize="0" autoFill="0" autoLine="0" autoPict="0">
                <anchor moveWithCells="1">
                  <from>
                    <xdr:col>2</xdr:col>
                    <xdr:colOff>114300</xdr:colOff>
                    <xdr:row>42</xdr:row>
                    <xdr:rowOff>180975</xdr:rowOff>
                  </from>
                  <to>
                    <xdr:col>5</xdr:col>
                    <xdr:colOff>533400</xdr:colOff>
                    <xdr:row>44</xdr:row>
                    <xdr:rowOff>9525</xdr:rowOff>
                  </to>
                </anchor>
              </controlPr>
            </control>
          </mc:Choice>
        </mc:AlternateContent>
        <mc:AlternateContent xmlns:mc="http://schemas.openxmlformats.org/markup-compatibility/2006">
          <mc:Choice Requires="x14">
            <control shapeId="8220" r:id="rId23" name="Check Box 28">
              <controlPr defaultSize="0" autoFill="0" autoLine="0" autoPict="0">
                <anchor moveWithCells="1">
                  <from>
                    <xdr:col>2</xdr:col>
                    <xdr:colOff>114300</xdr:colOff>
                    <xdr:row>43</xdr:row>
                    <xdr:rowOff>180975</xdr:rowOff>
                  </from>
                  <to>
                    <xdr:col>3</xdr:col>
                    <xdr:colOff>581025</xdr:colOff>
                    <xdr:row>45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Codes!$C$11:$C$17</xm:f>
          </x14:formula1>
          <xm:sqref>X12 AD12 AA12 R12 U12</xm:sqref>
        </x14:dataValidation>
        <x14:dataValidation type="list" allowBlank="1" showInputMessage="1" showErrorMessage="1">
          <x14:formula1>
            <xm:f>Codes!$P$117:$P$122</xm:f>
          </x14:formula1>
          <xm:sqref>R15:AF15 R24:AF24 R33:AF33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F161"/>
  <sheetViews>
    <sheetView zoomScale="80" zoomScaleNormal="80" workbookViewId="0">
      <selection activeCell="A2" sqref="A2"/>
    </sheetView>
  </sheetViews>
  <sheetFormatPr defaultRowHeight="15" x14ac:dyDescent="0.25"/>
  <cols>
    <col min="2" max="2" width="10" bestFit="1" customWidth="1"/>
    <col min="18" max="18" width="11.140625" bestFit="1" customWidth="1"/>
    <col min="19" max="19" width="30.7109375" customWidth="1"/>
    <col min="20" max="20" width="74.140625" style="32" customWidth="1"/>
  </cols>
  <sheetData>
    <row r="1" spans="1:21" ht="23.25" x14ac:dyDescent="0.35">
      <c r="A1" s="10" t="s">
        <v>360</v>
      </c>
      <c r="B1" s="10"/>
      <c r="C1" s="10"/>
      <c r="D1" s="10"/>
      <c r="E1" s="10"/>
      <c r="F1" s="10"/>
      <c r="G1" s="10"/>
      <c r="H1" s="10"/>
      <c r="I1" s="10"/>
      <c r="J1" s="10"/>
      <c r="K1" s="10"/>
      <c r="L1" s="10"/>
      <c r="M1" s="10"/>
      <c r="N1" s="10"/>
      <c r="O1" s="10"/>
      <c r="P1" s="10"/>
      <c r="Q1" s="10"/>
      <c r="R1" s="10"/>
      <c r="S1" s="10"/>
    </row>
    <row r="2" spans="1:21" x14ac:dyDescent="0.25">
      <c r="A2" s="25"/>
      <c r="B2" s="25"/>
      <c r="C2" s="7"/>
    </row>
    <row r="3" spans="1:21" ht="15.75" thickBot="1" x14ac:dyDescent="0.3">
      <c r="A3" s="7"/>
      <c r="B3" s="7"/>
      <c r="D3" s="36" t="s">
        <v>361</v>
      </c>
    </row>
    <row r="4" spans="1:21" x14ac:dyDescent="0.25">
      <c r="A4" s="7"/>
      <c r="B4" s="32" t="s">
        <v>184</v>
      </c>
      <c r="D4" s="171" t="s">
        <v>362</v>
      </c>
      <c r="E4" s="172"/>
      <c r="F4" s="172"/>
      <c r="G4" s="172"/>
      <c r="H4" s="172"/>
      <c r="I4" s="172"/>
      <c r="J4" s="172"/>
      <c r="K4" s="172"/>
      <c r="L4" s="172"/>
      <c r="M4" s="172"/>
      <c r="N4" s="172"/>
      <c r="O4" s="172"/>
      <c r="P4" s="172"/>
      <c r="Q4" s="173"/>
    </row>
    <row r="5" spans="1:21" x14ac:dyDescent="0.25">
      <c r="A5" s="5"/>
      <c r="D5" s="174"/>
      <c r="E5" s="175"/>
      <c r="F5" s="175"/>
      <c r="G5" s="175"/>
      <c r="H5" s="175"/>
      <c r="I5" s="175"/>
      <c r="J5" s="175"/>
      <c r="K5" s="175"/>
      <c r="L5" s="175"/>
      <c r="M5" s="175"/>
      <c r="N5" s="175"/>
      <c r="O5" s="175"/>
      <c r="P5" s="175"/>
      <c r="Q5" s="176"/>
    </row>
    <row r="6" spans="1:21" x14ac:dyDescent="0.25">
      <c r="A6" s="4"/>
      <c r="D6" s="174"/>
      <c r="E6" s="175"/>
      <c r="F6" s="175"/>
      <c r="G6" s="175"/>
      <c r="H6" s="175"/>
      <c r="I6" s="175"/>
      <c r="J6" s="175"/>
      <c r="K6" s="175"/>
      <c r="L6" s="175"/>
      <c r="M6" s="175"/>
      <c r="N6" s="175"/>
      <c r="O6" s="175"/>
      <c r="P6" s="175"/>
      <c r="Q6" s="176"/>
    </row>
    <row r="7" spans="1:21" x14ac:dyDescent="0.25">
      <c r="A7" s="14"/>
      <c r="D7" s="174"/>
      <c r="E7" s="175"/>
      <c r="F7" s="175"/>
      <c r="G7" s="175"/>
      <c r="H7" s="175"/>
      <c r="I7" s="175"/>
      <c r="J7" s="175"/>
      <c r="K7" s="175"/>
      <c r="L7" s="175"/>
      <c r="M7" s="175"/>
      <c r="N7" s="175"/>
      <c r="O7" s="175"/>
      <c r="P7" s="175"/>
      <c r="Q7" s="176"/>
    </row>
    <row r="8" spans="1:21" ht="15.75" thickBot="1" x14ac:dyDescent="0.3">
      <c r="A8" s="3"/>
      <c r="D8" s="177"/>
      <c r="E8" s="178"/>
      <c r="F8" s="178"/>
      <c r="G8" s="178"/>
      <c r="H8" s="178"/>
      <c r="I8" s="178"/>
      <c r="J8" s="178"/>
      <c r="K8" s="178"/>
      <c r="L8" s="178"/>
      <c r="M8" s="178"/>
      <c r="N8" s="178"/>
      <c r="O8" s="178"/>
      <c r="P8" s="178"/>
      <c r="Q8" s="179"/>
    </row>
    <row r="10" spans="1:21" ht="23.25" x14ac:dyDescent="0.25">
      <c r="A10" s="50"/>
      <c r="B10" s="28" t="s">
        <v>364</v>
      </c>
      <c r="C10" s="8"/>
      <c r="D10" s="8"/>
      <c r="E10" s="8"/>
      <c r="F10" s="8"/>
      <c r="G10" s="8"/>
      <c r="H10" s="8"/>
      <c r="I10" s="8"/>
      <c r="J10" s="8"/>
      <c r="K10" s="8"/>
      <c r="L10" s="8"/>
      <c r="M10" s="8"/>
      <c r="N10" s="8"/>
      <c r="O10" s="8"/>
      <c r="P10" s="8"/>
      <c r="Q10" s="8"/>
      <c r="R10" s="264" t="s">
        <v>363</v>
      </c>
      <c r="S10" s="264"/>
      <c r="U10" s="32"/>
    </row>
    <row r="12" spans="1:21" ht="18.75" x14ac:dyDescent="0.25">
      <c r="A12" s="51">
        <f>'Policy and AtR (1-3)'!A12</f>
        <v>1</v>
      </c>
      <c r="B12" s="52" t="str">
        <f>'Policy and AtR (1-3)'!B12</f>
        <v>Does your company have an International Responsible Business Conduct (IRBC) policy?</v>
      </c>
      <c r="C12" s="52"/>
      <c r="D12" s="52"/>
      <c r="E12" s="52"/>
      <c r="F12" s="52"/>
      <c r="G12" s="52"/>
      <c r="H12" s="52"/>
      <c r="I12" s="52"/>
      <c r="J12" s="52"/>
      <c r="K12" s="52"/>
      <c r="L12" s="52"/>
      <c r="M12" s="52"/>
      <c r="N12" s="52"/>
      <c r="O12" s="52"/>
      <c r="P12" s="52"/>
      <c r="R12" s="33" t="str">
        <f>'Policy and AtR (1-3)'!R12</f>
        <v>fill in</v>
      </c>
      <c r="T12" s="164" t="str">
        <f>VLOOKUP(R12,Codes!D33:AY39,2,FALSE)</f>
        <v>Vul een antwoord in om een advies te krijgen</v>
      </c>
    </row>
    <row r="13" spans="1:21" ht="18.75" x14ac:dyDescent="0.25">
      <c r="A13" s="100"/>
      <c r="B13" s="99" t="str">
        <f>IF(Codes!A86=TRUE,Codes!D86,Codes!D89)</f>
        <v>No company-wide and IRBC / sustainability policy that is propagated by the top of the company</v>
      </c>
      <c r="C13" s="52"/>
      <c r="D13" s="52"/>
      <c r="E13" s="52"/>
      <c r="F13" s="52"/>
      <c r="G13" s="52"/>
      <c r="H13" s="52"/>
      <c r="I13" s="52"/>
      <c r="J13" s="52"/>
      <c r="K13" s="52"/>
      <c r="L13" s="52"/>
      <c r="M13" s="52"/>
      <c r="N13" s="52"/>
      <c r="O13" s="52"/>
      <c r="P13" s="52"/>
      <c r="R13" s="167" t="str">
        <f>IF(Codes!A86=TRUE,"yes","no")</f>
        <v>no</v>
      </c>
      <c r="T13" s="164"/>
    </row>
    <row r="14" spans="1:21" ht="18.75" x14ac:dyDescent="0.25">
      <c r="A14" s="100"/>
      <c r="B14" s="99" t="str">
        <f>IF(Codes!A87=TRUE,Codes!D87,Codes!D90)</f>
        <v>No international RBC / sustainability policy; a sustainability policy that relates to our own activities and our activities in the trade chain</v>
      </c>
      <c r="C14" s="52"/>
      <c r="D14" s="52"/>
      <c r="E14" s="52"/>
      <c r="F14" s="52"/>
      <c r="G14" s="52"/>
      <c r="H14" s="52"/>
      <c r="I14" s="52"/>
      <c r="J14" s="52"/>
      <c r="K14" s="52"/>
      <c r="L14" s="52"/>
      <c r="M14" s="52"/>
      <c r="N14" s="52"/>
      <c r="O14" s="52"/>
      <c r="P14" s="52"/>
      <c r="R14" s="167" t="str">
        <f>IF(Codes!A87=TRUE,"yes","no")</f>
        <v>no</v>
      </c>
      <c r="T14" s="164"/>
    </row>
    <row r="15" spans="1:21" x14ac:dyDescent="0.25">
      <c r="B15" s="99" t="str">
        <f>IF(Codes!A88=TRUE,Codes!D88,Codes!D91)</f>
        <v>No RBC / sustainability policy</v>
      </c>
      <c r="R15" s="167" t="str">
        <f>IF(Codes!A88=TRUE,"yes","no")</f>
        <v>no</v>
      </c>
    </row>
    <row r="16" spans="1:21" x14ac:dyDescent="0.25">
      <c r="R16" s="33"/>
      <c r="T16" s="164"/>
    </row>
    <row r="17" spans="1:20" ht="31.9" customHeight="1" x14ac:dyDescent="0.25">
      <c r="B17" s="102" t="s">
        <v>62</v>
      </c>
      <c r="C17" s="265" t="str">
        <f>'Policy and AtR (1-3)'!C19</f>
        <v>Does your company's IRBC policy contain an explicit reference in which you conform to the international OECD guidelines (OECD Guidelines for Multinational Enterprises) and / or the UN Guiding Principles on Business &amp; Human Rights (UNGP)?</v>
      </c>
      <c r="D17" s="265"/>
      <c r="E17" s="265"/>
      <c r="F17" s="265"/>
      <c r="G17" s="265"/>
      <c r="H17" s="265"/>
      <c r="I17" s="265"/>
      <c r="J17" s="265"/>
      <c r="K17" s="265"/>
      <c r="L17" s="265"/>
      <c r="M17" s="265"/>
      <c r="N17" s="265"/>
      <c r="O17" s="265"/>
      <c r="P17" s="265"/>
      <c r="R17" s="33" t="str">
        <f>'Policy and AtR (1-3)'!R19</f>
        <v>fill in</v>
      </c>
      <c r="T17" s="164" t="str">
        <f>VLOOKUP(R17,Codes!D33:AY39,3,FALSE)</f>
        <v>Vul een antwoord in om een advies te krijgen</v>
      </c>
    </row>
    <row r="18" spans="1:20" x14ac:dyDescent="0.25">
      <c r="B18" s="56" t="s">
        <v>63</v>
      </c>
      <c r="C18" t="str">
        <f>'Policy and AtR (1-3)'!C24</f>
        <v>Does the IRBC policy support the 10 core themes mentioned in the covenant (see below)?</v>
      </c>
      <c r="R18" s="33" t="str">
        <f>'Policy and AtR (1-3)'!R24</f>
        <v>fill in</v>
      </c>
      <c r="T18" s="164" t="str">
        <f>VLOOKUP(R18,Codes!D33:AY39,4,FALSE)</f>
        <v>Vul een antwoord in om een advies te krijgen</v>
      </c>
    </row>
    <row r="19" spans="1:20" x14ac:dyDescent="0.25">
      <c r="K19" t="str">
        <f>'Policy and AtR (1-3)'!L31</f>
        <v>Discrimination</v>
      </c>
      <c r="R19" s="33" t="str">
        <f>'Policy and AtR (1-3)'!R31</f>
        <v>fill in</v>
      </c>
      <c r="T19" s="164" t="str">
        <f>VLOOKUP(R19,Codes!D33:AY39,47,FALSE)</f>
        <v>Vul een antwoord in om een advies te krijgen</v>
      </c>
    </row>
    <row r="20" spans="1:20" x14ac:dyDescent="0.25">
      <c r="K20" t="str">
        <f>'Policy and AtR (1-3)'!L32</f>
        <v>Child Labour</v>
      </c>
      <c r="R20" s="33" t="str">
        <f>'Policy and AtR (1-3)'!R32</f>
        <v>fill in</v>
      </c>
      <c r="T20" s="164" t="str">
        <f>VLOOKUP(R20,Codes!D33:BH39,48,FALSE)</f>
        <v>Vul een antwoord in om een advies te krijgen</v>
      </c>
    </row>
    <row r="21" spans="1:20" x14ac:dyDescent="0.25">
      <c r="K21" t="str">
        <f>'Policy and AtR (1-3)'!L33</f>
        <v xml:space="preserve">Forced labour </v>
      </c>
      <c r="R21" s="33" t="str">
        <f>'Policy and AtR (1-3)'!R33</f>
        <v>fill in</v>
      </c>
      <c r="T21" s="164" t="str">
        <f>VLOOKUP(R21,Codes!D33:BH39,49,FALSE)</f>
        <v>Vul een antwoord in om een advies te krijgen</v>
      </c>
    </row>
    <row r="22" spans="1:20" x14ac:dyDescent="0.25">
      <c r="K22" t="str">
        <f>'Policy and AtR (1-3)'!L34</f>
        <v xml:space="preserve">Living wage </v>
      </c>
      <c r="R22" s="33" t="str">
        <f>'Policy and AtR (1-3)'!R34</f>
        <v>fill in</v>
      </c>
      <c r="T22" s="164" t="str">
        <f>VLOOKUP(R22,Codes!D33:BH39,50,FALSE)</f>
        <v>Vul een antwoord in om een advies te krijgen</v>
      </c>
    </row>
    <row r="23" spans="1:20" x14ac:dyDescent="0.25">
      <c r="K23" t="str">
        <f>'Policy and AtR (1-3)'!L35</f>
        <v>Freedom of association</v>
      </c>
      <c r="R23" s="33" t="str">
        <f>'Policy and AtR (1-3)'!R35</f>
        <v>fill in</v>
      </c>
      <c r="T23" s="164" t="str">
        <f>VLOOKUP(R23,Codes!D33:BH39,51,FALSE)</f>
        <v>Vul een antwoord in om een advies te krijgen</v>
      </c>
    </row>
    <row r="24" spans="1:20" x14ac:dyDescent="0.25">
      <c r="K24" t="str">
        <f>'Policy and AtR (1-3)'!L36</f>
        <v xml:space="preserve">Safety &amp; Health </v>
      </c>
      <c r="R24" s="33" t="str">
        <f>'Policy and AtR (1-3)'!R36</f>
        <v>fill in</v>
      </c>
      <c r="T24" s="164" t="str">
        <f>VLOOKUP(R24,Codes!D33:BH39,52,FALSE)</f>
        <v>Vul een antwoord in om een advies te krijgen</v>
      </c>
    </row>
    <row r="25" spans="1:20" x14ac:dyDescent="0.25">
      <c r="K25" t="str">
        <f>'Policy and AtR (1-3)'!L37</f>
        <v xml:space="preserve">Food security &amp; food quality </v>
      </c>
      <c r="R25" s="33" t="str">
        <f>'Policy and AtR (1-3)'!R37</f>
        <v>fill in</v>
      </c>
      <c r="T25" s="164" t="str">
        <f>VLOOKUP(R25,Codes!D33:BH39,53,FALSE)</f>
        <v>Vul een antwoord in om een advies te krijgen</v>
      </c>
    </row>
    <row r="26" spans="1:20" x14ac:dyDescent="0.25">
      <c r="K26" t="str">
        <f>'Policy and AtR (1-3)'!L38</f>
        <v xml:space="preserve">Access to natural resources </v>
      </c>
      <c r="R26" s="33" t="str">
        <f>'Policy and AtR (1-3)'!R38</f>
        <v>fill in</v>
      </c>
      <c r="T26" s="164" t="str">
        <f>VLOOKUP(R26,Codes!D33:BH39,54,FALSE)</f>
        <v>Vul een antwoord in om een advies te krijgen</v>
      </c>
    </row>
    <row r="27" spans="1:20" x14ac:dyDescent="0.25">
      <c r="K27" t="str">
        <f>'Policy and AtR (1-3)'!L39</f>
        <v>Pollution</v>
      </c>
      <c r="R27" s="33" t="str">
        <f>'Policy and AtR (1-3)'!R39</f>
        <v>fill in</v>
      </c>
      <c r="T27" s="164" t="str">
        <f>VLOOKUP(R27,Codes!D33:BH39,55,FALSE)</f>
        <v>Vul een antwoord in om een advies te krijgen</v>
      </c>
    </row>
    <row r="28" spans="1:20" x14ac:dyDescent="0.25">
      <c r="K28" t="str">
        <f>'Policy and AtR (1-3)'!L40</f>
        <v>Animal welfare</v>
      </c>
      <c r="R28" s="33" t="str">
        <f>'Policy and AtR (1-3)'!R40</f>
        <v>fill in</v>
      </c>
      <c r="T28" s="164" t="str">
        <f>VLOOKUP(R28,Codes!D33:BH39,56,FALSE)</f>
        <v>Vul een antwoord in om een advies te krijgen</v>
      </c>
    </row>
    <row r="29" spans="1:20" x14ac:dyDescent="0.25">
      <c r="R29" s="33"/>
      <c r="T29" s="164"/>
    </row>
    <row r="30" spans="1:20" ht="18.75" x14ac:dyDescent="0.25">
      <c r="A30" s="51">
        <f>'Policy and AtR (1-3)'!A42</f>
        <v>2</v>
      </c>
      <c r="B30" s="54" t="str">
        <f>'Policy and AtR (1-3)'!B42</f>
        <v>Is IRBC integrated in your business operations?</v>
      </c>
      <c r="C30" s="52"/>
      <c r="D30" s="52"/>
      <c r="E30" s="52"/>
      <c r="F30" s="52"/>
      <c r="G30" s="52"/>
      <c r="H30" s="52"/>
      <c r="I30" s="52"/>
      <c r="J30" s="52"/>
      <c r="K30" s="52"/>
      <c r="L30" s="52"/>
      <c r="M30" s="52"/>
      <c r="N30" s="52"/>
      <c r="O30" s="52"/>
      <c r="P30" s="52"/>
      <c r="R30" s="33"/>
      <c r="T30" s="164"/>
    </row>
    <row r="31" spans="1:20" x14ac:dyDescent="0.25">
      <c r="B31" s="56" t="s">
        <v>62</v>
      </c>
      <c r="C31" t="str">
        <f>'Policy and AtR (1-3)'!C45</f>
        <v>Is the IRBC policy communicated internally?</v>
      </c>
      <c r="R31" s="33" t="str">
        <f>'Policy and AtR (1-3)'!R45</f>
        <v>fill in</v>
      </c>
      <c r="T31" s="164" t="str">
        <f>VLOOKUP(R31,Codes!D33:AY39,6,FALSE)</f>
        <v>Vul een antwoord in om een advies te krijgen</v>
      </c>
    </row>
    <row r="32" spans="1:20" x14ac:dyDescent="0.25">
      <c r="B32" s="56" t="s">
        <v>63</v>
      </c>
      <c r="C32" t="str">
        <f>'Policy and AtR (1-3)'!C50</f>
        <v>Is this IRBC policy publicly accessible?</v>
      </c>
      <c r="R32" s="33" t="str">
        <f>'Policy and AtR (1-3)'!R50</f>
        <v>fill in</v>
      </c>
      <c r="T32" s="164" t="str">
        <f>VLOOKUP(R32,Codes!D33:AY39,7,FALSE)</f>
        <v>Vul een antwoord in om een advies te krijgen</v>
      </c>
    </row>
    <row r="33" spans="2:20" x14ac:dyDescent="0.25">
      <c r="B33" s="56" t="s">
        <v>64</v>
      </c>
      <c r="C33" t="str">
        <f>'Policy and AtR (1-3)'!C55</f>
        <v>Has specific staff been designated who is responsible for the daily implementation of the IRBC policy?</v>
      </c>
      <c r="R33" s="33" t="str">
        <f>'Policy and AtR (1-3)'!R55</f>
        <v>fill in</v>
      </c>
      <c r="T33" s="164" t="str">
        <f>VLOOKUP(R33,Codes!D33:AY39,8,FALSE)</f>
        <v>Vul een antwoord in om een advies te krijgen</v>
      </c>
    </row>
    <row r="34" spans="2:20" x14ac:dyDescent="0.25">
      <c r="B34" s="56" t="s">
        <v>65</v>
      </c>
      <c r="C34" t="str">
        <f>'Policy and AtR (1-3)'!C60</f>
        <v>Are other departments involved in implementing the IRBC policy?</v>
      </c>
      <c r="R34" s="33" t="str">
        <f>'Policy and AtR (1-3)'!R60</f>
        <v>fill in</v>
      </c>
      <c r="T34" s="164" t="str">
        <f>VLOOKUP(R34,Codes!D33:AY39,9,FALSE)</f>
        <v>Vul een antwoord in om een advies te krijgen</v>
      </c>
    </row>
    <row r="35" spans="2:20" x14ac:dyDescent="0.25">
      <c r="B35" s="56" t="s">
        <v>66</v>
      </c>
      <c r="C35" t="str">
        <f>'Policy and AtR (1-3)'!C65</f>
        <v>Does your procurement or supplier policy contain sustainability issues?</v>
      </c>
      <c r="R35" s="33" t="str">
        <f>'Policy and AtR (1-3)'!R65</f>
        <v>fill in</v>
      </c>
      <c r="T35" s="164" t="str">
        <f>VLOOKUP(R35,Codes!D33:AY39,10,FALSE)</f>
        <v>Vul een antwoord in om een advies te krijgen</v>
      </c>
    </row>
    <row r="36" spans="2:20" x14ac:dyDescent="0.25">
      <c r="B36" s="56" t="s">
        <v>194</v>
      </c>
      <c r="C36" t="str">
        <f>'Policy and AtR (1-3)'!C70</f>
        <v>If so, who within your company is responsible for carrying out sustainable procurement?</v>
      </c>
      <c r="R36" s="33" t="str">
        <f>'Policy and AtR (1-3)'!R70:T70</f>
        <v>-</v>
      </c>
      <c r="T36" s="164"/>
    </row>
    <row r="37" spans="2:20" x14ac:dyDescent="0.25">
      <c r="B37" s="56" t="s">
        <v>67</v>
      </c>
      <c r="C37" t="str">
        <f>'Policy and AtR (1-3)'!C72</f>
        <v>Does the evaluation of suppliers' performance include a test of compliance with your company's sustainability policy?</v>
      </c>
      <c r="R37" s="33" t="str">
        <f>'Policy and AtR (1-3)'!R72</f>
        <v>fill in</v>
      </c>
      <c r="T37" s="164" t="str">
        <f>VLOOKUP(R37,Codes!D33:AY39,11,FALSE)</f>
        <v>Vul een antwoord in om een advies te krijgen</v>
      </c>
    </row>
    <row r="38" spans="2:20" x14ac:dyDescent="0.25">
      <c r="B38" s="56" t="s">
        <v>195</v>
      </c>
      <c r="C38" t="s">
        <v>196</v>
      </c>
      <c r="R38" s="33"/>
      <c r="T38" s="164"/>
    </row>
    <row r="39" spans="2:20" x14ac:dyDescent="0.25">
      <c r="C39" s="99" t="str">
        <f>Codes!D94</f>
        <v>We do not (yet) have a sustainability policy</v>
      </c>
      <c r="D39" s="99"/>
      <c r="E39" s="99"/>
      <c r="F39" s="99"/>
      <c r="G39" s="99"/>
      <c r="H39" s="99"/>
      <c r="I39" s="99"/>
      <c r="J39" s="99"/>
      <c r="K39" s="99"/>
      <c r="L39" s="99"/>
      <c r="M39" s="99"/>
      <c r="R39" s="33" t="str">
        <f>'Policy and AtR (1-3)'!S79</f>
        <v>no</v>
      </c>
      <c r="T39" s="164"/>
    </row>
    <row r="40" spans="2:20" x14ac:dyDescent="0.25">
      <c r="C40" s="99" t="str">
        <f>Codes!D95</f>
        <v>We do have a sustainability policy</v>
      </c>
      <c r="D40" s="99"/>
      <c r="E40" s="99"/>
      <c r="F40" s="99"/>
      <c r="G40" s="99"/>
      <c r="H40" s="99"/>
      <c r="I40" s="99"/>
      <c r="J40" s="99"/>
      <c r="K40" s="99"/>
      <c r="L40" s="99"/>
      <c r="M40" s="99"/>
      <c r="R40" s="33" t="str">
        <f>'Policy and AtR (1-3)'!S80</f>
        <v>no</v>
      </c>
      <c r="T40" s="164"/>
    </row>
    <row r="41" spans="2:20" x14ac:dyDescent="0.25">
      <c r="C41" s="99" t="str">
        <f>Codes!D96</f>
        <v>Our General Purchase Conditions contain a reference to our sustainability policy</v>
      </c>
      <c r="D41" s="99"/>
      <c r="E41" s="99"/>
      <c r="F41" s="99"/>
      <c r="G41" s="99"/>
      <c r="H41" s="99"/>
      <c r="I41" s="99"/>
      <c r="J41" s="99"/>
      <c r="K41" s="99"/>
      <c r="L41" s="99"/>
      <c r="M41" s="99"/>
      <c r="R41" s="33" t="str">
        <f>'Policy and AtR (1-3)'!S81</f>
        <v>no</v>
      </c>
      <c r="T41" s="164"/>
    </row>
    <row r="42" spans="2:20" ht="17.25" customHeight="1" x14ac:dyDescent="0.25">
      <c r="C42" s="266" t="str">
        <f>Codes!D97</f>
        <v>The contract explicitly asks the supplier to subscribe to our policy</v>
      </c>
      <c r="D42" s="266"/>
      <c r="E42" s="266"/>
      <c r="F42" s="266"/>
      <c r="G42" s="266"/>
      <c r="H42" s="266"/>
      <c r="I42" s="266"/>
      <c r="J42" s="266"/>
      <c r="K42" s="266"/>
      <c r="L42" s="266"/>
      <c r="M42" s="266"/>
      <c r="R42" s="33" t="str">
        <f>'Policy and AtR (1-3)'!S82</f>
        <v>no</v>
      </c>
      <c r="T42" s="164"/>
    </row>
    <row r="43" spans="2:20" x14ac:dyDescent="0.25">
      <c r="C43" s="99" t="str">
        <f>Codes!D98</f>
        <v>We have a system in operation of Evaluation and performance of suppliers and producers who work with us</v>
      </c>
      <c r="D43" s="99"/>
      <c r="E43" s="99"/>
      <c r="F43" s="99"/>
      <c r="G43" s="99"/>
      <c r="H43" s="99"/>
      <c r="I43" s="99"/>
      <c r="J43" s="99"/>
      <c r="K43" s="99"/>
      <c r="L43" s="99"/>
      <c r="M43" s="99"/>
      <c r="R43" s="33" t="str">
        <f>'Policy and AtR (1-3)'!S83</f>
        <v>no</v>
      </c>
      <c r="T43" s="164"/>
    </row>
    <row r="44" spans="2:20" x14ac:dyDescent="0.25">
      <c r="C44" s="99" t="str">
        <f>Codes!D99</f>
        <v>We connect consequences with regard to doing business to non-compliance with our policy</v>
      </c>
      <c r="D44" s="99"/>
      <c r="E44" s="99"/>
      <c r="F44" s="99"/>
      <c r="G44" s="99"/>
      <c r="H44" s="99"/>
      <c r="I44" s="99"/>
      <c r="J44" s="99"/>
      <c r="K44" s="99"/>
      <c r="L44" s="99"/>
      <c r="M44" s="99"/>
      <c r="R44" s="33" t="str">
        <f>'Policy and AtR (1-3)'!S84</f>
        <v>no</v>
      </c>
      <c r="T44" s="164"/>
    </row>
    <row r="45" spans="2:20" x14ac:dyDescent="0.25">
      <c r="B45" s="56" t="s">
        <v>198</v>
      </c>
      <c r="C45" t="str">
        <f>'Policy and AtR (1-3)'!C89</f>
        <v>Which sustainability issues are part of your procurement or supplier policy?</v>
      </c>
      <c r="R45" s="33"/>
      <c r="T45" s="164"/>
    </row>
    <row r="46" spans="2:20" x14ac:dyDescent="0.25">
      <c r="K46" t="str">
        <f>'Policy and AtR (1-3)'!L90</f>
        <v>Discrimination</v>
      </c>
      <c r="R46" s="33" t="str">
        <f>'Policy and AtR (1-3)'!R90:T90</f>
        <v>fill in</v>
      </c>
      <c r="T46" s="164"/>
    </row>
    <row r="47" spans="2:20" x14ac:dyDescent="0.25">
      <c r="K47" t="str">
        <f>'Policy and AtR (1-3)'!L91</f>
        <v>Child Labour</v>
      </c>
      <c r="R47" s="33" t="str">
        <f>'Policy and AtR (1-3)'!R91:T91</f>
        <v>fill in</v>
      </c>
      <c r="T47" s="164"/>
    </row>
    <row r="48" spans="2:20" x14ac:dyDescent="0.25">
      <c r="K48" t="str">
        <f>'Policy and AtR (1-3)'!L92</f>
        <v xml:space="preserve">Forced labour </v>
      </c>
      <c r="R48" s="33" t="str">
        <f>'Policy and AtR (1-3)'!R92:T92</f>
        <v>fill in</v>
      </c>
      <c r="T48" s="164"/>
    </row>
    <row r="49" spans="2:20" x14ac:dyDescent="0.25">
      <c r="K49" t="str">
        <f>'Policy and AtR (1-3)'!L93</f>
        <v xml:space="preserve">Living wage </v>
      </c>
      <c r="R49" s="33" t="str">
        <f>'Policy and AtR (1-3)'!R93:T93</f>
        <v>fill in</v>
      </c>
      <c r="T49" s="164"/>
    </row>
    <row r="50" spans="2:20" x14ac:dyDescent="0.25">
      <c r="K50" t="str">
        <f>'Policy and AtR (1-3)'!L94</f>
        <v>Freedom of association</v>
      </c>
      <c r="R50" s="33" t="str">
        <f>'Policy and AtR (1-3)'!R94:T94</f>
        <v>fill in</v>
      </c>
      <c r="T50" s="164"/>
    </row>
    <row r="51" spans="2:20" x14ac:dyDescent="0.25">
      <c r="K51" t="str">
        <f>'Policy and AtR (1-3)'!L95</f>
        <v xml:space="preserve">Safety &amp; Health </v>
      </c>
      <c r="R51" s="33" t="str">
        <f>'Policy and AtR (1-3)'!R95:T95</f>
        <v>fill in</v>
      </c>
      <c r="T51" s="164"/>
    </row>
    <row r="52" spans="2:20" x14ac:dyDescent="0.25">
      <c r="K52" t="str">
        <f>'Policy and AtR (1-3)'!L96</f>
        <v xml:space="preserve">Food security &amp; food quality </v>
      </c>
      <c r="R52" s="33" t="str">
        <f>'Policy and AtR (1-3)'!R96:T96</f>
        <v>fill in</v>
      </c>
      <c r="T52" s="164"/>
    </row>
    <row r="53" spans="2:20" x14ac:dyDescent="0.25">
      <c r="K53" t="str">
        <f>'Policy and AtR (1-3)'!L97</f>
        <v xml:space="preserve">Access to natural resources </v>
      </c>
      <c r="R53" s="33" t="str">
        <f>'Policy and AtR (1-3)'!R97:T97</f>
        <v>fill in</v>
      </c>
      <c r="T53" s="164"/>
    </row>
    <row r="54" spans="2:20" x14ac:dyDescent="0.25">
      <c r="K54" t="str">
        <f>'Policy and AtR (1-3)'!L98</f>
        <v>Pollution</v>
      </c>
      <c r="R54" s="33" t="str">
        <f>'Policy and AtR (1-3)'!R98:T98</f>
        <v>fill in</v>
      </c>
      <c r="T54" s="164"/>
    </row>
    <row r="55" spans="2:20" x14ac:dyDescent="0.25">
      <c r="K55" t="str">
        <f>'Policy and AtR (1-3)'!L99</f>
        <v>Animal welfare</v>
      </c>
      <c r="R55" s="33" t="str">
        <f>'Policy and AtR (1-3)'!R99:T99</f>
        <v>fill in</v>
      </c>
      <c r="T55" s="164"/>
    </row>
    <row r="56" spans="2:20" x14ac:dyDescent="0.25">
      <c r="B56" s="56" t="s">
        <v>200</v>
      </c>
      <c r="C56" t="str">
        <f>'Policy and AtR (1-3)'!C101</f>
        <v>With new purchasing decisions, are the potential IRBC risks first investigated?</v>
      </c>
      <c r="R56" s="33" t="str">
        <f>'Policy and AtR (1-3)'!R101</f>
        <v>fill in</v>
      </c>
      <c r="T56" s="164"/>
    </row>
    <row r="57" spans="2:20" ht="30" customHeight="1" x14ac:dyDescent="0.25">
      <c r="B57" s="102" t="s">
        <v>202</v>
      </c>
      <c r="C57" s="263" t="str">
        <f>'Policy and AtR (1-3)'!C103:P103</f>
        <v>Do your suppliers from whom you purchase products and raw materials receive personal information or training on the application of the supplier code or the sustainability wishes of your company?</v>
      </c>
      <c r="D57" s="263"/>
      <c r="E57" s="263"/>
      <c r="F57" s="263"/>
      <c r="G57" s="263"/>
      <c r="H57" s="263"/>
      <c r="I57" s="263"/>
      <c r="J57" s="263"/>
      <c r="K57" s="263"/>
      <c r="L57" s="263"/>
      <c r="M57" s="263"/>
      <c r="N57" s="263"/>
      <c r="R57" s="106" t="str">
        <f>'Policy and AtR (1-3)'!R103:T103</f>
        <v>fill in</v>
      </c>
      <c r="T57" s="164"/>
    </row>
    <row r="58" spans="2:20" x14ac:dyDescent="0.25">
      <c r="B58" s="56" t="s">
        <v>204</v>
      </c>
      <c r="C58" t="str">
        <f>'Policy and AtR (1-3)'!C109</f>
        <v>In what way does monitoring &amp; evaluation of your suppliers and producers take place? (multiple answers possible)</v>
      </c>
      <c r="R58" s="33"/>
      <c r="T58" s="164"/>
    </row>
    <row r="59" spans="2:20" x14ac:dyDescent="0.25">
      <c r="D59" t="str">
        <f>Codes!D108</f>
        <v>Company visits</v>
      </c>
      <c r="R59" s="33" t="str">
        <f>'Policy and AtR (1-3)'!S110</f>
        <v>no</v>
      </c>
      <c r="T59" s="164"/>
    </row>
    <row r="60" spans="2:20" x14ac:dyDescent="0.25">
      <c r="D60" t="str">
        <f>Codes!D109</f>
        <v>Audits performed by our company</v>
      </c>
      <c r="R60" s="33" t="str">
        <f>'Policy and AtR (1-3)'!S111</f>
        <v>no</v>
      </c>
      <c r="T60" s="164"/>
    </row>
    <row r="61" spans="2:20" x14ac:dyDescent="0.25">
      <c r="D61" t="str">
        <f>Codes!D110</f>
        <v>Independent audits / audits by a third party</v>
      </c>
      <c r="R61" s="33" t="str">
        <f>'Policy and AtR (1-3)'!S112</f>
        <v>no</v>
      </c>
      <c r="T61" s="164"/>
    </row>
    <row r="62" spans="2:20" x14ac:dyDescent="0.25">
      <c r="D62" t="str">
        <f>Codes!D111</f>
        <v>Filling in questionnaires / self-assessments</v>
      </c>
      <c r="R62" s="33" t="str">
        <f>'Policy and AtR (1-3)'!S113</f>
        <v>no</v>
      </c>
      <c r="T62" s="164"/>
    </row>
    <row r="63" spans="2:20" x14ac:dyDescent="0.25">
      <c r="D63" t="str">
        <f>Codes!D112</f>
        <v>Requesting certificates from management systems or quality marks</v>
      </c>
      <c r="R63" s="33" t="str">
        <f>'Policy and AtR (1-3)'!S114</f>
        <v>no</v>
      </c>
      <c r="T63" s="164"/>
    </row>
    <row r="64" spans="2:20" x14ac:dyDescent="0.25">
      <c r="D64" t="str">
        <f>Codes!D113</f>
        <v>Have a code of conduct signed</v>
      </c>
      <c r="R64" s="33" t="str">
        <f>'Policy and AtR (1-3)'!S115</f>
        <v>no</v>
      </c>
      <c r="T64" s="164"/>
    </row>
    <row r="65" spans="1:20" x14ac:dyDescent="0.25">
      <c r="D65" t="str">
        <f>Codes!D114</f>
        <v>Request incidentally specific information</v>
      </c>
      <c r="R65" s="33" t="str">
        <f>'Policy and AtR (1-3)'!S116</f>
        <v>no</v>
      </c>
      <c r="T65" s="164"/>
    </row>
    <row r="66" spans="1:20" x14ac:dyDescent="0.25">
      <c r="D66" t="str">
        <f>Codes!D115</f>
        <v>Part of the agenda during regular contact</v>
      </c>
      <c r="R66" s="33" t="str">
        <f>'Policy and AtR (1-3)'!S117</f>
        <v>no</v>
      </c>
      <c r="T66" s="164"/>
    </row>
    <row r="67" spans="1:20" x14ac:dyDescent="0.25">
      <c r="D67" t="str">
        <f>Codes!D116</f>
        <v>There is no monitoring &amp; evaluation</v>
      </c>
      <c r="R67" s="33" t="str">
        <f>'Policy and AtR (1-3)'!S118</f>
        <v>no</v>
      </c>
      <c r="T67" s="164"/>
    </row>
    <row r="68" spans="1:20" x14ac:dyDescent="0.25">
      <c r="D68" t="str">
        <f>Codes!D117</f>
        <v>I do not know</v>
      </c>
      <c r="R68" s="33" t="str">
        <f>'Policy and AtR (1-3)'!S119</f>
        <v>no</v>
      </c>
      <c r="T68" s="164"/>
    </row>
    <row r="69" spans="1:20" x14ac:dyDescent="0.25">
      <c r="B69" s="56" t="s">
        <v>206</v>
      </c>
      <c r="C69" t="str">
        <f>'Policy and AtR (1-3)'!C124</f>
        <v>What action does your company take when it turns out that your suppliers violate the agreements made regarding sustainability?</v>
      </c>
      <c r="R69" s="33" t="str">
        <f>'Policy and AtR (1-3)'!R124:T124</f>
        <v>I do not know</v>
      </c>
      <c r="T69" s="164"/>
    </row>
    <row r="70" spans="1:20" x14ac:dyDescent="0.25">
      <c r="R70" s="33"/>
      <c r="T70" s="164"/>
    </row>
    <row r="71" spans="1:20" ht="18.75" x14ac:dyDescent="0.25">
      <c r="A71" s="51">
        <f>'Policy and AtR (1-3)'!A130</f>
        <v>3</v>
      </c>
      <c r="B71" s="54" t="str">
        <f>'Policy and AtR (1-3)'!B130</f>
        <v>Does your company have a complaints mechanism where stakeholders who are adversely affected by the company's actions can go?</v>
      </c>
      <c r="C71" s="52"/>
      <c r="D71" s="52"/>
      <c r="E71" s="52"/>
      <c r="F71" s="52"/>
      <c r="G71" s="52"/>
      <c r="H71" s="52"/>
      <c r="I71" s="52"/>
      <c r="J71" s="52"/>
      <c r="K71" s="52"/>
      <c r="L71" s="52"/>
      <c r="M71" s="52"/>
      <c r="N71" s="52"/>
      <c r="O71" s="52"/>
      <c r="P71" s="52"/>
      <c r="R71" s="33"/>
      <c r="T71" s="164"/>
    </row>
    <row r="72" spans="1:20" x14ac:dyDescent="0.25">
      <c r="B72" s="56" t="s">
        <v>62</v>
      </c>
      <c r="C72" t="str">
        <f>'Policy and AtR (1-3)'!C133</f>
        <v>Does your company have an internal complaints mechanism for employees of the company?</v>
      </c>
      <c r="R72" s="33" t="str">
        <f>'Policy and AtR (1-3)'!R133</f>
        <v>fill in</v>
      </c>
      <c r="T72" s="164" t="str">
        <f>VLOOKUP(R72,Codes!D33:AY39,13,FALSE)</f>
        <v>Vul een antwoord in om een advies te krijgen</v>
      </c>
    </row>
    <row r="73" spans="1:20" x14ac:dyDescent="0.25">
      <c r="D73" t="str">
        <f>Codes!S108</f>
        <v>This is accessible to all employees</v>
      </c>
      <c r="R73" s="33" t="str">
        <f>IF(Codes!P108=TRUE,Codes!Q108,Codes!Q109)</f>
        <v>no</v>
      </c>
      <c r="T73" s="164"/>
    </row>
    <row r="74" spans="1:20" x14ac:dyDescent="0.25">
      <c r="D74" t="str">
        <f>Codes!S109</f>
        <v>This is accessible to all employees and gives them the opportunity to report outside of their own management structure</v>
      </c>
      <c r="R74" s="33" t="str">
        <f>IF(Codes!P109=TRUE,Codes!Q108,Codes!Q109)</f>
        <v>no</v>
      </c>
      <c r="T74" s="164"/>
    </row>
    <row r="75" spans="1:20" ht="31.9" customHeight="1" x14ac:dyDescent="0.25">
      <c r="B75" s="102" t="s">
        <v>63</v>
      </c>
      <c r="C75" s="263" t="str">
        <f>'Policy and AtR (1-3)'!C140</f>
        <v>Does your company have a complaints mechanism that individuals, groups and organizations can go to that experience negative effects on the ten core themes [Here we mean a complaints mechanism that goes beyond the usual customer service.]</v>
      </c>
      <c r="D75" s="263"/>
      <c r="E75" s="263"/>
      <c r="F75" s="263"/>
      <c r="G75" s="263"/>
      <c r="H75" s="263"/>
      <c r="I75" s="263"/>
      <c r="J75" s="263"/>
      <c r="K75" s="263"/>
      <c r="L75" s="263"/>
      <c r="M75" s="263"/>
      <c r="N75" s="263"/>
      <c r="O75" s="263"/>
      <c r="P75" s="263"/>
      <c r="R75" s="33" t="str">
        <f>'Policy and AtR (1-3)'!R140</f>
        <v>fill in</v>
      </c>
      <c r="T75" s="164" t="str">
        <f>VLOOKUP(R75,Codes!D33:AY39,14,FALSE)</f>
        <v>Vul een antwoord in om een advies te krijgen</v>
      </c>
    </row>
    <row r="76" spans="1:20" x14ac:dyDescent="0.25">
      <c r="D76" t="str">
        <f>Codes!S112</f>
        <v>We have an internal complaints mechanism that our employees can go to</v>
      </c>
      <c r="R76" s="33" t="str">
        <f>'Policy and AtR (1-3)'!S144</f>
        <v>no</v>
      </c>
      <c r="T76" s="164"/>
    </row>
    <row r="77" spans="1:20" x14ac:dyDescent="0.25">
      <c r="D77" t="str">
        <f>Codes!S113</f>
        <v>We have an external complaints mechanism that all stakeholders can go to</v>
      </c>
      <c r="R77" s="33" t="str">
        <f>'Policy and AtR (1-3)'!S145</f>
        <v>no</v>
      </c>
      <c r="T77" s="164"/>
    </row>
    <row r="78" spans="1:20" x14ac:dyDescent="0.25">
      <c r="B78" s="56" t="s">
        <v>64</v>
      </c>
      <c r="C78" t="str">
        <f>'Policy and AtR (1-3)'!C147</f>
        <v>Is there an independent internal team of people (employees) who assess the complaints with sufficient knowledge?</v>
      </c>
      <c r="R78" s="33" t="str">
        <f>'Policy and AtR (1-3)'!R147</f>
        <v>fill in</v>
      </c>
      <c r="T78" s="164" t="str">
        <f>VLOOKUP(R78,Codes!D33:AY39,15,FALSE)</f>
        <v>Vul een antwoord in om een advies te krijgen</v>
      </c>
    </row>
    <row r="79" spans="1:20" x14ac:dyDescent="0.25">
      <c r="B79" s="56" t="s">
        <v>65</v>
      </c>
      <c r="C79" t="str">
        <f>'Policy and AtR (1-3)'!C152</f>
        <v>Is there a procedure that ensures that both internal and external complaints are handled within a reasonable period and, if relevant, resolved?</v>
      </c>
      <c r="R79" s="33" t="str">
        <f>'Policy and AtR (1-3)'!R152</f>
        <v>fill in</v>
      </c>
      <c r="T79" s="164" t="str">
        <f>VLOOKUP(R79,Codes!D33:AY39,16,FALSE)</f>
        <v>Vul een antwoord in om een advies te krijgen</v>
      </c>
    </row>
    <row r="80" spans="1:20" x14ac:dyDescent="0.25">
      <c r="B80" s="56" t="s">
        <v>66</v>
      </c>
      <c r="C80" t="str">
        <f>'Policy and AtR (1-3)'!C157</f>
        <v>Does your company communicate externally about the number of complaints received, the nature of the complaints and the improvement measures taken?</v>
      </c>
      <c r="R80" s="33" t="str">
        <f>'Policy and AtR (1-3)'!R157</f>
        <v>fill in</v>
      </c>
      <c r="T80" s="164" t="str">
        <f>VLOOKUP(R80,Codes!D33:AY39,17,FALSE)</f>
        <v>Vul een antwoord in om een advies te krijgen</v>
      </c>
    </row>
    <row r="81" spans="1:20" x14ac:dyDescent="0.25">
      <c r="R81" s="33"/>
      <c r="T81" s="164"/>
    </row>
    <row r="82" spans="1:20" ht="18.75" x14ac:dyDescent="0.25">
      <c r="A82" s="51">
        <f>'Risks (4-6)'!A12</f>
        <v>4</v>
      </c>
      <c r="B82" s="54" t="str">
        <f>'Risks (4-6)'!B12</f>
        <v>Does your company have an overview of the production chain (s)?</v>
      </c>
      <c r="C82" s="52"/>
      <c r="D82" s="52"/>
      <c r="E82" s="52"/>
      <c r="F82" s="52"/>
      <c r="G82" s="52"/>
      <c r="H82" s="52"/>
      <c r="I82" s="52"/>
      <c r="J82" s="52"/>
      <c r="K82" s="52"/>
      <c r="L82" s="52"/>
      <c r="M82" s="52"/>
      <c r="N82" s="52"/>
      <c r="O82" s="52"/>
      <c r="P82" s="52"/>
      <c r="R82" s="33"/>
      <c r="T82" s="164"/>
    </row>
    <row r="83" spans="1:20" x14ac:dyDescent="0.25">
      <c r="B83" s="56" t="s">
        <v>62</v>
      </c>
      <c r="C83" t="str">
        <f>'Risks (4-6)'!C15</f>
        <v>Does your company have an up-to-date overview of first-line production locations and subcontractors, including name and address?</v>
      </c>
      <c r="R83" s="33" t="str">
        <f>'Risks (4-6)'!R15</f>
        <v>fill in</v>
      </c>
      <c r="T83" s="164" t="str">
        <f>VLOOKUP(R83,Codes!D33:AY39,19,FALSE)</f>
        <v>Vul een antwoord in om een advies te krijgen</v>
      </c>
    </row>
    <row r="84" spans="1:20" x14ac:dyDescent="0.25">
      <c r="B84" s="56" t="s">
        <v>63</v>
      </c>
      <c r="C84" t="str">
        <f>'Risks (4-6)'!C20</f>
        <v>Does your company have an overview of the second-line production locations, including name and address details?</v>
      </c>
      <c r="R84" s="33" t="str">
        <f>'Risks (4-6)'!R20</f>
        <v>fill in</v>
      </c>
      <c r="T84" s="164" t="str">
        <f>VLOOKUP(R84,Codes!D33:AY39,20,FALSE)</f>
        <v>Vul een antwoord in om een advies te krijgen</v>
      </c>
    </row>
    <row r="85" spans="1:20" x14ac:dyDescent="0.25">
      <c r="B85" s="56" t="s">
        <v>64</v>
      </c>
      <c r="C85" t="str">
        <f>'Risks (4-6)'!C25</f>
        <v>Does your company have an overview of your products and the raw materials used for this?</v>
      </c>
      <c r="R85" s="33" t="str">
        <f>'Risks (4-6)'!R25</f>
        <v>fill in</v>
      </c>
      <c r="T85" s="164" t="str">
        <f>VLOOKUP(R85,Codes!D33:AY39,21,FALSE)</f>
        <v>Vul een antwoord in om een advies te krijgen</v>
      </c>
    </row>
    <row r="86" spans="1:20" x14ac:dyDescent="0.25">
      <c r="B86" s="56" t="s">
        <v>65</v>
      </c>
      <c r="C86" t="str">
        <f>'Risks (4-6)'!C30</f>
        <v>Does your company have an overview of production locations further down your chain and / or do you know where important materials come from?</v>
      </c>
      <c r="R86" s="33" t="str">
        <f>'Risks (4-6)'!R30</f>
        <v>fill in</v>
      </c>
      <c r="T86" s="164" t="str">
        <f>VLOOKUP(R86,Codes!D33:AY39,22,FALSE)</f>
        <v>Vul een antwoord in om een advies te krijgen</v>
      </c>
    </row>
    <row r="87" spans="1:20" x14ac:dyDescent="0.25">
      <c r="B87" s="56" t="s">
        <v>66</v>
      </c>
      <c r="C87" t="str">
        <f>'Risks (4-6)'!C35</f>
        <v>Does your company have an overview of the processes that are used for production?</v>
      </c>
      <c r="R87" s="33" t="str">
        <f>'Risks (4-6)'!R35</f>
        <v>fill in</v>
      </c>
      <c r="T87" s="164" t="str">
        <f>VLOOKUP(R87,Codes!D33:AY39,23,FALSE)</f>
        <v>Vul een antwoord in om een advies te krijgen</v>
      </c>
    </row>
    <row r="88" spans="1:20" ht="30.75" customHeight="1" x14ac:dyDescent="0.25">
      <c r="B88" s="56" t="s">
        <v>67</v>
      </c>
      <c r="C88" s="263" t="str">
        <f>'Risks (4-6)'!C40:O40</f>
        <v>How many links, from raw material until you purchase the product (so excluding your own company), on average, comprise the supply chain of products that you purchase?</v>
      </c>
      <c r="D88" s="263"/>
      <c r="E88" s="263"/>
      <c r="F88" s="263"/>
      <c r="G88" s="263"/>
      <c r="H88" s="263"/>
      <c r="I88" s="263"/>
      <c r="J88" s="263"/>
      <c r="K88" s="263"/>
      <c r="L88" s="263"/>
      <c r="M88" s="263"/>
      <c r="N88" s="263"/>
      <c r="O88" s="263"/>
      <c r="P88" s="263"/>
      <c r="R88" s="33" t="str">
        <f>'Risks (4-6)'!C43</f>
        <v>vul in</v>
      </c>
      <c r="T88" s="164"/>
    </row>
    <row r="89" spans="1:20" x14ac:dyDescent="0.25">
      <c r="B89" s="56" t="s">
        <v>195</v>
      </c>
      <c r="C89" t="str">
        <f>'Risks (4-6)'!C49</f>
        <v>Is the geographical origin (country / region of cultivation or production) known for your products and the raw materials used for this?</v>
      </c>
      <c r="R89" s="33" t="e">
        <f>'Risks (4-6)'!#REF!</f>
        <v>#REF!</v>
      </c>
      <c r="T89" s="164"/>
    </row>
    <row r="90" spans="1:20" ht="30" customHeight="1" x14ac:dyDescent="0.25">
      <c r="B90" s="56" t="s">
        <v>198</v>
      </c>
      <c r="C90" s="263" t="str">
        <f>'Risks (4-6)'!C54:O54</f>
        <v>What percentage (volume) of the products and raw materials you purchase comes from the following countries / regions? (NB- This is the country where the actual cultivation or production takes place)</v>
      </c>
      <c r="D90" s="263"/>
      <c r="E90" s="263"/>
      <c r="F90" s="263"/>
      <c r="G90" s="263"/>
      <c r="H90" s="263"/>
      <c r="I90" s="263"/>
      <c r="J90" s="263"/>
      <c r="K90" s="263"/>
      <c r="L90" s="263"/>
      <c r="M90" s="263"/>
      <c r="N90" s="263"/>
      <c r="O90" s="263"/>
      <c r="R90" s="33">
        <f>'Risks (4-6)'!E55</f>
        <v>0</v>
      </c>
      <c r="S90" t="s">
        <v>225</v>
      </c>
      <c r="T90" s="165" t="str">
        <f>'Risks (4-6)'!F55</f>
        <v>Percentage from the Netherlands</v>
      </c>
    </row>
    <row r="91" spans="1:20" x14ac:dyDescent="0.25">
      <c r="R91" s="33">
        <f>'Risks (4-6)'!E56</f>
        <v>0</v>
      </c>
      <c r="S91" t="s">
        <v>225</v>
      </c>
      <c r="T91" s="164" t="str">
        <f>'Risks (4-6)'!F56</f>
        <v>Percentage from Non-DAC-countries</v>
      </c>
    </row>
    <row r="92" spans="1:20" x14ac:dyDescent="0.25">
      <c r="R92" s="33">
        <f>'Risks (4-6)'!E57</f>
        <v>0</v>
      </c>
      <c r="S92" t="s">
        <v>225</v>
      </c>
      <c r="T92" s="164" t="str">
        <f>'Risks (4-6)'!F57</f>
        <v>Percentage from DAC-countries</v>
      </c>
    </row>
    <row r="93" spans="1:20" x14ac:dyDescent="0.25">
      <c r="B93" s="56" t="s">
        <v>200</v>
      </c>
      <c r="C93" t="str">
        <f>'Risks (4-6)'!C62</f>
        <v>Is the cultivation method / production method known for the purchased products and raw materials, semi-finished products and products?</v>
      </c>
      <c r="R93" s="33" t="str">
        <f>'Risks (4-6)'!R62:T62</f>
        <v>fill in</v>
      </c>
      <c r="T93" s="164"/>
    </row>
    <row r="94" spans="1:20" x14ac:dyDescent="0.25">
      <c r="R94" s="33"/>
      <c r="T94" s="164"/>
    </row>
    <row r="95" spans="1:20" ht="18.75" x14ac:dyDescent="0.25">
      <c r="A95" s="51">
        <f>'Risks (4-6)'!A67</f>
        <v>5</v>
      </c>
      <c r="B95" s="54" t="str">
        <f>'Risks (4-6)'!B67</f>
        <v>Have you identified the risks in (part of) the production chain?</v>
      </c>
      <c r="C95" s="52"/>
      <c r="D95" s="52"/>
      <c r="E95" s="52"/>
      <c r="F95" s="52"/>
      <c r="G95" s="52"/>
      <c r="H95" s="52"/>
      <c r="I95" s="52"/>
      <c r="J95" s="52"/>
      <c r="K95" s="52"/>
      <c r="L95" s="52"/>
      <c r="M95" s="52"/>
      <c r="N95" s="52"/>
      <c r="O95" s="52"/>
      <c r="P95" s="52"/>
      <c r="R95" s="33"/>
      <c r="T95" s="164"/>
    </row>
    <row r="96" spans="1:20" x14ac:dyDescent="0.25">
      <c r="B96" s="56" t="s">
        <v>62</v>
      </c>
      <c r="C96" t="str">
        <f>'Risks (4-6)'!C70</f>
        <v>Has your company identified potential IRBC risks in the production or supply chain per country / region?</v>
      </c>
      <c r="R96" s="33" t="str">
        <f>'Risks (4-6)'!R70</f>
        <v>fill in</v>
      </c>
      <c r="T96" s="164" t="str">
        <f>VLOOKUP(R96,Codes!D33:AY39,25,FALSE)</f>
        <v>Vul een antwoord in om een advies te krijgen</v>
      </c>
    </row>
    <row r="97" spans="1:20" x14ac:dyDescent="0.25">
      <c r="B97" s="56" t="s">
        <v>63</v>
      </c>
      <c r="C97" t="str">
        <f>'Risks (4-6)'!C75</f>
        <v>Has your company identified the potential IRBC risks in the production or supply chain per raw material?</v>
      </c>
      <c r="R97" s="33" t="str">
        <f>'Risks (4-6)'!R75</f>
        <v>fill in</v>
      </c>
      <c r="T97" s="164" t="str">
        <f>VLOOKUP(R97,Codes!D33:AY39,26,FALSE)</f>
        <v>Vul een antwoord in om een advies te krijgen</v>
      </c>
    </row>
    <row r="98" spans="1:20" x14ac:dyDescent="0.25">
      <c r="B98" s="56" t="s">
        <v>64</v>
      </c>
      <c r="C98" t="str">
        <f>'Risks (4-6)'!C80</f>
        <v>Has your company identified potential IRBC risks per producer?</v>
      </c>
      <c r="R98" s="33" t="str">
        <f>'Risks (4-6)'!R80</f>
        <v>fill in</v>
      </c>
      <c r="T98" s="164"/>
    </row>
    <row r="99" spans="1:20" x14ac:dyDescent="0.25">
      <c r="B99" s="56" t="s">
        <v>65</v>
      </c>
      <c r="C99" t="str">
        <f>'Risks (4-6)'!C90</f>
        <v>Are the IRBC risks per producer prioritized on the basis of severity (the impact of the consequences) and likelihood (probability that a threat will occur)?</v>
      </c>
      <c r="R99" s="33" t="str">
        <f>'Risks (4-6)'!R90</f>
        <v>fill in</v>
      </c>
      <c r="T99" s="164" t="str">
        <f>VLOOKUP(R99,Codes!D33:AY39,28,FALSE)</f>
        <v>Vul een antwoord in om een advies te krijgen</v>
      </c>
    </row>
    <row r="100" spans="1:20" x14ac:dyDescent="0.25">
      <c r="B100" s="56" t="s">
        <v>66</v>
      </c>
      <c r="C100" t="str">
        <f>'Risks (4-6)'!C95</f>
        <v>In the past year, did your company receive signals about damage or impacts via (I) RBC monitoring (audit) system or via complaints / cases?</v>
      </c>
      <c r="R100" s="33" t="str">
        <f>'Risks (4-6)'!R95</f>
        <v>fill in</v>
      </c>
      <c r="T100" s="164" t="str">
        <f>VLOOKUP(R100,Codes!D33:AY39,29,FALSE)</f>
        <v>Vul een antwoord in om een advies te krijgen</v>
      </c>
    </row>
    <row r="101" spans="1:20" x14ac:dyDescent="0.25">
      <c r="R101" s="33"/>
      <c r="T101" s="164"/>
    </row>
    <row r="102" spans="1:20" ht="18.75" x14ac:dyDescent="0.25">
      <c r="A102" s="51">
        <f>'Risks (4-6)'!A106</f>
        <v>6</v>
      </c>
      <c r="B102" s="54" t="str">
        <f>'Risks (4-6)'!B106</f>
        <v>Have you prioritized risks and damage / impacts?</v>
      </c>
      <c r="C102" s="52"/>
      <c r="D102" s="52"/>
      <c r="E102" s="52"/>
      <c r="F102" s="52"/>
      <c r="G102" s="52"/>
      <c r="H102" s="52"/>
      <c r="I102" s="52"/>
      <c r="J102" s="52"/>
      <c r="K102" s="52"/>
      <c r="L102" s="52"/>
      <c r="M102" s="52"/>
      <c r="N102" s="52"/>
      <c r="O102" s="52"/>
      <c r="P102" s="52"/>
      <c r="R102" s="33" t="str">
        <f>'Risks (4-6)'!R106</f>
        <v>fill in</v>
      </c>
      <c r="T102" s="164" t="str">
        <f>VLOOKUP(R102,Codes!D33:AY39,30,FALSE)</f>
        <v>Vul een antwoord in om een advies te krijgen</v>
      </c>
    </row>
    <row r="103" spans="1:20" x14ac:dyDescent="0.25">
      <c r="B103" s="56" t="s">
        <v>62</v>
      </c>
      <c r="C103" t="str">
        <f>'Risks (4-6)'!C109</f>
        <v>Has your company prioritized all identified risks and damage / impacts based on seriousness and probability?</v>
      </c>
      <c r="R103" s="33" t="str">
        <f>'Risks (4-6)'!R109</f>
        <v>fill in</v>
      </c>
      <c r="T103" s="164" t="str">
        <f>VLOOKUP(R103,Codes!D33:AY39,31,FALSE)</f>
        <v>Vul een antwoord in om een advies te krijgen</v>
      </c>
    </row>
    <row r="104" spans="1:20" x14ac:dyDescent="0.25">
      <c r="B104" s="56" t="s">
        <v>63</v>
      </c>
      <c r="C104" t="str">
        <f>'Risks (4-6)'!C114</f>
        <v>Are stakeholders consulted on IRBC themes?</v>
      </c>
      <c r="R104" s="33" t="str">
        <f>'Risks (4-6)'!R114</f>
        <v>fill in</v>
      </c>
      <c r="T104" s="164" t="str">
        <f>VLOOKUP(R104,Codes!D33:AY39,32,FALSE)</f>
        <v>Vul een antwoord in om een advies te krijgen</v>
      </c>
    </row>
    <row r="105" spans="1:20" x14ac:dyDescent="0.25">
      <c r="R105" s="33"/>
      <c r="T105" s="164"/>
    </row>
    <row r="106" spans="1:20" ht="30.75" customHeight="1" x14ac:dyDescent="0.25">
      <c r="A106" s="51">
        <f>'Action Plan (7-8)'!A12</f>
        <v>7</v>
      </c>
      <c r="B106" s="54" t="str">
        <f>'Action Plan (7-8)'!B12</f>
        <v>Has your company drawn up a plan of action to mitigate the identified risks in the chain?</v>
      </c>
      <c r="C106" s="52"/>
      <c r="D106" s="52"/>
      <c r="E106" s="52"/>
      <c r="F106" s="52"/>
      <c r="G106" s="52"/>
      <c r="H106" s="52"/>
      <c r="I106" s="52"/>
      <c r="J106" s="52"/>
      <c r="K106" s="52"/>
      <c r="L106" s="52"/>
      <c r="M106" s="52"/>
      <c r="N106" s="52"/>
      <c r="O106" s="52"/>
      <c r="P106" s="52"/>
      <c r="R106" s="33" t="str">
        <f>'Action Plan (7-8)'!R12</f>
        <v>fill in</v>
      </c>
      <c r="T106" s="164" t="str">
        <f>VLOOKUP(R106,Codes!D33:AY39,33,FALSE)</f>
        <v>Vul een antwoord in om een advies te krijgen</v>
      </c>
    </row>
    <row r="107" spans="1:20" x14ac:dyDescent="0.25">
      <c r="B107" s="56" t="s">
        <v>62</v>
      </c>
      <c r="C107" t="str">
        <f>'Action Plan (7-8)'!C14</f>
        <v>Does this plan of action contain the following elements? (multiple answers possible)</v>
      </c>
      <c r="R107" s="33"/>
      <c r="T107" s="164"/>
    </row>
    <row r="108" spans="1:20" x14ac:dyDescent="0.25">
      <c r="C108" t="str">
        <f>Codes!D133</f>
        <v>(Ambitious) objectives for improvement</v>
      </c>
      <c r="R108" s="33" t="str">
        <f>IF(Codes!A133=TRUE,Codes!$B$133,Codes!$B$134)</f>
        <v>no</v>
      </c>
      <c r="T108" s="164"/>
    </row>
    <row r="109" spans="1:20" x14ac:dyDescent="0.25">
      <c r="C109" t="str">
        <f>Codes!D134</f>
        <v>Monitoring and embedding in the company's policy decisions</v>
      </c>
      <c r="R109" s="33" t="str">
        <f>IF(Codes!A134=TRUE,Codes!$B$133,Codes!$B$134)</f>
        <v>no</v>
      </c>
      <c r="T109" s="164"/>
    </row>
    <row r="110" spans="1:20" x14ac:dyDescent="0.25">
      <c r="C110" t="str">
        <f>Codes!D135</f>
        <v>Description of how measures will lead to the removal (or reduction) of the negative effects</v>
      </c>
      <c r="R110" s="33" t="str">
        <f>IF(Codes!A135=TRUE,Codes!$B$133,Codes!$B$134)</f>
        <v>no</v>
      </c>
      <c r="T110" s="164"/>
    </row>
    <row r="111" spans="1:20" x14ac:dyDescent="0.25">
      <c r="C111" t="str">
        <f>Codes!D136</f>
        <v>Description of how we work with Parties in the chain to remove (or reduce) the negative effects</v>
      </c>
      <c r="R111" s="33" t="str">
        <f>IF(Codes!A136=TRUE,Codes!$B$133,Codes!$B$134)</f>
        <v>no</v>
      </c>
      <c r="T111" s="164"/>
    </row>
    <row r="112" spans="1:20" x14ac:dyDescent="0.25">
      <c r="B112" s="56" t="s">
        <v>63</v>
      </c>
      <c r="C112" t="str">
        <f>'Action Plan (7-8)'!C20</f>
        <v>Is systematic monitoring at the supplier / producer of raw materials level or the actions taken from the action plan leading to the desired improvements?</v>
      </c>
      <c r="R112" s="33" t="str">
        <f>'Action Plan (7-8)'!R20</f>
        <v>fill in</v>
      </c>
      <c r="T112" s="164" t="str">
        <f>VLOOKUP(R112,Codes!D33:AY39,34,FALSE)</f>
        <v>Vul een antwoord in om een advies te krijgen</v>
      </c>
    </row>
    <row r="113" spans="1:20" x14ac:dyDescent="0.25">
      <c r="B113" s="56" t="s">
        <v>64</v>
      </c>
      <c r="C113" t="str">
        <f>'Action Plan (7-8)'!C25</f>
        <v>Does your company have intensive cooperation programs with the aim of jointly improving sustainability in the chain with suppliers?</v>
      </c>
      <c r="R113" s="33" t="str">
        <f>'Action Plan (7-8)'!R25</f>
        <v>fill in</v>
      </c>
      <c r="T113" s="164" t="str">
        <f>VLOOKUP(R113,Codes!D33:AY39,35,FALSE)</f>
        <v>Vul een antwoord in om een advies te krijgen</v>
      </c>
    </row>
    <row r="114" spans="1:20" x14ac:dyDescent="0.25">
      <c r="B114" s="56" t="s">
        <v>65</v>
      </c>
      <c r="C114" t="str">
        <f>'Action Plan (7-8)'!C30</f>
        <v>Have all actions specified in the action plan and in the assessment report of last year been picked up and processed?</v>
      </c>
      <c r="R114" s="33" t="str">
        <f>'Action Plan (7-8)'!R30</f>
        <v>fill in</v>
      </c>
      <c r="T114" s="164" t="str">
        <f>VLOOKUP(R114,Codes!D33:AY39,36,FALSE)</f>
        <v>Vul een antwoord in om een advies te krijgen</v>
      </c>
    </row>
    <row r="115" spans="1:20" x14ac:dyDescent="0.25">
      <c r="R115" s="33"/>
      <c r="T115" s="164"/>
    </row>
    <row r="116" spans="1:20" ht="18.75" x14ac:dyDescent="0.25">
      <c r="A116" s="51">
        <f>'Action Plan (7-8)'!A35</f>
        <v>8</v>
      </c>
      <c r="B116" s="54" t="str">
        <f>'Action Plan (7-8)'!B35</f>
        <v>Has your company formulated or adjusted objectives based on the prioritized risks and impacts?</v>
      </c>
      <c r="C116" s="52"/>
      <c r="D116" s="52"/>
      <c r="E116" s="52"/>
      <c r="F116" s="52"/>
      <c r="G116" s="52"/>
      <c r="H116" s="52"/>
      <c r="I116" s="52"/>
      <c r="J116" s="52"/>
      <c r="K116" s="52"/>
      <c r="L116" s="52"/>
      <c r="M116" s="52"/>
      <c r="N116" s="52"/>
      <c r="O116" s="52"/>
      <c r="P116" s="52"/>
      <c r="R116" s="33" t="str">
        <f>'Action Plan (7-8)'!R35</f>
        <v>fill in</v>
      </c>
      <c r="T116" s="164" t="str">
        <f>VLOOKUP(R116,Codes!D33:AY39,37,FALSE)</f>
        <v>Vul een antwoord in om een advies te krijgen</v>
      </c>
    </row>
    <row r="117" spans="1:20" x14ac:dyDescent="0.25">
      <c r="B117" s="56" t="s">
        <v>62</v>
      </c>
      <c r="C117" t="str">
        <f>'Action Plan (7-8)'!C38</f>
        <v>Has your company formulated objectives?</v>
      </c>
      <c r="R117" s="33" t="str">
        <f>'Action Plan (7-8)'!R38</f>
        <v>fill in</v>
      </c>
      <c r="T117" s="164" t="str">
        <f>VLOOKUP(R117,Codes!D33:AY39,38,FALSE)</f>
        <v>Vul een antwoord in om een advies te krijgen</v>
      </c>
    </row>
    <row r="118" spans="1:20" x14ac:dyDescent="0.25">
      <c r="B118" s="56" t="s">
        <v>63</v>
      </c>
      <c r="C118" t="str">
        <f>'Action Plan (7-8)'!C43</f>
        <v>Have these objectives or actions been broken down for the short and long term?</v>
      </c>
      <c r="R118" s="33" t="str">
        <f>'Action Plan (7-8)'!R43</f>
        <v>fill in</v>
      </c>
      <c r="T118" s="164" t="str">
        <f>VLOOKUP(R118,Codes!D33:AY39,39,FALSE)</f>
        <v>Vul een antwoord in om een advies te krijgen</v>
      </c>
    </row>
    <row r="119" spans="1:20" x14ac:dyDescent="0.25">
      <c r="B119" s="56" t="s">
        <v>64</v>
      </c>
      <c r="C119" t="str">
        <f>'Action Plan (7-8)'!C48</f>
        <v>Does your company evaluate progress towards internal objectives or actions?</v>
      </c>
      <c r="R119" s="33" t="str">
        <f>'Action Plan (7-8)'!R48</f>
        <v>fill in</v>
      </c>
      <c r="T119" s="164" t="str">
        <f>VLOOKUP(R119,Codes!D33:AY39,40,FALSE)</f>
        <v>Vul een antwoord in om een advies te krijgen</v>
      </c>
    </row>
    <row r="120" spans="1:20" x14ac:dyDescent="0.25">
      <c r="R120" s="33"/>
      <c r="T120" s="164"/>
    </row>
    <row r="121" spans="1:20" ht="18.75" x14ac:dyDescent="0.25">
      <c r="A121" s="51">
        <f>'Verification (9)'!A12</f>
        <v>9</v>
      </c>
      <c r="B121" s="54" t="str">
        <f>'Verification (9)'!B12</f>
        <v>Does your company evaluate the effectiveness of the IRBC measures taken?</v>
      </c>
      <c r="C121" s="52"/>
      <c r="D121" s="52"/>
      <c r="E121" s="52"/>
      <c r="F121" s="52"/>
      <c r="G121" s="52"/>
      <c r="H121" s="52"/>
      <c r="I121" s="52"/>
      <c r="J121" s="52"/>
      <c r="K121" s="52"/>
      <c r="L121" s="52"/>
      <c r="M121" s="52"/>
      <c r="N121" s="52"/>
      <c r="O121" s="52"/>
      <c r="P121" s="52"/>
      <c r="R121" s="33" t="str">
        <f>'Verification (9)'!R12</f>
        <v>fill in</v>
      </c>
      <c r="T121" s="164" t="str">
        <f>VLOOKUP(R121,Codes!D33:AY39,41,FALSE)</f>
        <v>Vul een antwoord in om een advies te krijgen</v>
      </c>
    </row>
    <row r="122" spans="1:20" x14ac:dyDescent="0.25">
      <c r="B122" s="56" t="s">
        <v>62</v>
      </c>
      <c r="C122" t="str">
        <f>'Verification (9)'!C15</f>
        <v>Does your company evaluate the progress of measures at producer level, external objectives and actions?</v>
      </c>
      <c r="R122" s="33" t="str">
        <f>'Verification (9)'!R15</f>
        <v>fill in</v>
      </c>
      <c r="T122" s="164" t="str">
        <f>VLOOKUP(R122,Codes!D33:AY39,42,FALSE)</f>
        <v>Vul een antwoord in om een advies te krijgen</v>
      </c>
    </row>
    <row r="123" spans="1:20" x14ac:dyDescent="0.25">
      <c r="B123" s="56" t="s">
        <v>63</v>
      </c>
      <c r="C123" t="str">
        <f>'Verification (9)'!C20</f>
        <v>Do you periodically adjust the IRBC and procurement policy based on the impacts and risks, complaints received and feedback from stakeholders?</v>
      </c>
      <c r="R123" s="33" t="str">
        <f>'Verification (9)'!R20</f>
        <v>fill in</v>
      </c>
      <c r="T123" s="164" t="str">
        <f>VLOOKUP(R123,Codes!D33:AY39,43,FALSE)</f>
        <v>Vul een antwoord in om een advies te krijgen</v>
      </c>
    </row>
    <row r="124" spans="1:20" x14ac:dyDescent="0.25">
      <c r="B124" s="56" t="s">
        <v>64</v>
      </c>
      <c r="C124" t="str">
        <f>'Verification (9)'!C25</f>
        <v>What actions has your company taken on the basis of the evaluation of the IRBC policy implemented by the organization?</v>
      </c>
      <c r="R124" s="33"/>
      <c r="T124" s="164"/>
    </row>
    <row r="125" spans="1:20" x14ac:dyDescent="0.25">
      <c r="C125" t="str">
        <f>Codes!C139</f>
        <v>Adjustment of IRBC policy</v>
      </c>
      <c r="R125" s="33" t="str">
        <f>IF(Codes!A139=TRUE,Codes!$B$139,Codes!$B$140)</f>
        <v>no</v>
      </c>
      <c r="T125" s="164"/>
    </row>
    <row r="126" spans="1:20" x14ac:dyDescent="0.25">
      <c r="C126" t="str">
        <f>Codes!C140</f>
        <v>Adjustment of business processes</v>
      </c>
      <c r="R126" s="33" t="str">
        <f>IF(Codes!A140=TRUE,Codes!$B$139,Codes!$B$140)</f>
        <v>no</v>
      </c>
      <c r="T126" s="164"/>
    </row>
    <row r="127" spans="1:20" x14ac:dyDescent="0.25">
      <c r="C127" t="str">
        <f>Codes!C141</f>
        <v>Tightening up monitoring &amp; evaluation processes</v>
      </c>
      <c r="R127" s="33" t="str">
        <f>IF(Codes!A141=TRUE,Codes!$B$139,Codes!$B$140)</f>
        <v>no</v>
      </c>
      <c r="T127" s="164"/>
    </row>
    <row r="128" spans="1:20" x14ac:dyDescent="0.25">
      <c r="C128" t="str">
        <f>Codes!C142</f>
        <v>Tightening purchasing policy</v>
      </c>
      <c r="R128" s="33" t="str">
        <f>IF(Codes!A142=TRUE,Codes!$B$139,Codes!$B$140)</f>
        <v>no</v>
      </c>
      <c r="T128" s="164"/>
    </row>
    <row r="129" spans="1:20" x14ac:dyDescent="0.25">
      <c r="C129" t="str">
        <f>Codes!C143</f>
        <v>Set up cooperation programs with suppliers</v>
      </c>
      <c r="R129" s="33" t="str">
        <f>IF(Codes!A143=TRUE,Codes!$B$139,Codes!$B$140)</f>
        <v>no</v>
      </c>
      <c r="T129" s="164"/>
    </row>
    <row r="130" spans="1:20" x14ac:dyDescent="0.25">
      <c r="C130" t="str">
        <f>Codes!C144</f>
        <v>We have not taken any actions because</v>
      </c>
      <c r="R130" s="33" t="str">
        <f>IF(Codes!A144=TRUE,Codes!$B$139,Codes!$B$140)</f>
        <v>no</v>
      </c>
      <c r="T130" s="164"/>
    </row>
    <row r="131" spans="1:20" x14ac:dyDescent="0.25">
      <c r="C131" t="str">
        <f>Codes!C145</f>
        <v>I do not know</v>
      </c>
      <c r="R131" s="33" t="str">
        <f>IF(Codes!A145=TRUE,Codes!$B$139,Codes!$B$140)</f>
        <v>no</v>
      </c>
      <c r="T131" s="164"/>
    </row>
    <row r="132" spans="1:20" x14ac:dyDescent="0.25">
      <c r="B132" s="56" t="s">
        <v>65</v>
      </c>
      <c r="C132" t="str">
        <f>'Verification (9)'!C37</f>
        <v>What are the most important circumstances that prevent you from implementing IRBC measures in your supply chain? [multiple answers possible]</v>
      </c>
      <c r="R132" s="33"/>
      <c r="T132" s="164"/>
    </row>
    <row r="133" spans="1:20" x14ac:dyDescent="0.25">
      <c r="C133" t="str">
        <f>Codes!C148</f>
        <v>My supplier is too large, I have little influence</v>
      </c>
      <c r="R133" s="33" t="str">
        <f>IF(Codes!A148=TRUE,Codes!$B$148,Codes!$B$149)</f>
        <v>no</v>
      </c>
      <c r="T133" s="164"/>
    </row>
    <row r="134" spans="1:20" x14ac:dyDescent="0.25">
      <c r="C134" t="str">
        <f>Codes!C149</f>
        <v>My supplier refuses to cooperate with my IRBC requirements (wishes)</v>
      </c>
      <c r="R134" s="33" t="str">
        <f>IF(Codes!A149=TRUE,Codes!$B$148,Codes!$B$149)</f>
        <v>no</v>
      </c>
      <c r="T134" s="164"/>
    </row>
    <row r="135" spans="1:20" x14ac:dyDescent="0.25">
      <c r="C135" t="str">
        <f>Codes!C150</f>
        <v>Problems occur farther away in the chain (not with first-line suppliers), I have no influence on that</v>
      </c>
      <c r="R135" s="33" t="str">
        <f>IF(Codes!A150=TRUE,Codes!$B$148,Codes!$B$149)</f>
        <v>no</v>
      </c>
      <c r="T135" s="164"/>
    </row>
    <row r="136" spans="1:20" x14ac:dyDescent="0.25">
      <c r="C136" t="str">
        <f>Codes!C151</f>
        <v>Competition clause prevents me from collaborating with fellow entrepreneurs on these topics</v>
      </c>
      <c r="R136" s="33" t="str">
        <f>IF(Codes!A151=TRUE,Codes!$B$148,Codes!$B$149)</f>
        <v>no</v>
      </c>
      <c r="T136" s="164"/>
    </row>
    <row r="137" spans="1:20" x14ac:dyDescent="0.25">
      <c r="C137" t="str">
        <f>Codes!C152</f>
        <v>Participating in certification and / or chain initiatives is too expensive</v>
      </c>
      <c r="R137" s="33" t="str">
        <f>IF(Codes!A152=TRUE,Codes!$B$148,Codes!$B$149)</f>
        <v>no</v>
      </c>
      <c r="T137" s="164"/>
    </row>
    <row r="138" spans="1:20" x14ac:dyDescent="0.25">
      <c r="C138" t="str">
        <f>Codes!C153</f>
        <v>My trade chain is too complex, I purchase too many different products / raw materials</v>
      </c>
      <c r="R138" s="33" t="str">
        <f>IF(Codes!A153=TRUE,Codes!$B$148,Codes!$B$149)</f>
        <v>no</v>
      </c>
      <c r="T138" s="164"/>
    </row>
    <row r="139" spans="1:20" x14ac:dyDescent="0.25">
      <c r="C139" t="str">
        <f>Codes!C154</f>
        <v>Guaranteeing raw material security / supply contingencies</v>
      </c>
      <c r="R139" s="33" t="str">
        <f>IF(Codes!A154=TRUE,Codes!$B$148,Codes!$B$149)</f>
        <v>no</v>
      </c>
      <c r="T139" s="164"/>
    </row>
    <row r="140" spans="1:20" x14ac:dyDescent="0.25">
      <c r="C140" t="str">
        <f>Codes!C155</f>
        <v>No barriers</v>
      </c>
      <c r="R140" s="33" t="str">
        <f>IF(Codes!A155=TRUE,Codes!$B$148,Codes!$B$149)</f>
        <v>no</v>
      </c>
      <c r="T140" s="164"/>
    </row>
    <row r="141" spans="1:20" ht="18.75" x14ac:dyDescent="0.25">
      <c r="A141" s="51">
        <f>'Reporting (10)'!A12</f>
        <v>10</v>
      </c>
      <c r="B141" s="54" t="str">
        <f>'Reporting (10)'!B12</f>
        <v>Does your company communicate about the IRBC policy?</v>
      </c>
      <c r="C141" s="52"/>
      <c r="D141" s="52"/>
      <c r="E141" s="52"/>
      <c r="F141" s="52"/>
      <c r="G141" s="52"/>
      <c r="H141" s="52"/>
      <c r="I141" s="52"/>
      <c r="J141" s="52"/>
      <c r="K141" s="52"/>
      <c r="L141" s="52"/>
      <c r="M141" s="52"/>
      <c r="N141" s="52"/>
      <c r="O141" s="52"/>
      <c r="P141" s="52"/>
      <c r="R141" s="33" t="str">
        <f>'Reporting (10)'!R12</f>
        <v>fill in</v>
      </c>
      <c r="T141" s="164" t="str">
        <f>VLOOKUP(R141,Codes!D33:AY39,44,FALSE)</f>
        <v>Vul een antwoord in om een advies te krijgen</v>
      </c>
    </row>
    <row r="142" spans="1:20" x14ac:dyDescent="0.25">
      <c r="B142" s="56" t="s">
        <v>62</v>
      </c>
      <c r="C142" t="str">
        <f>'Reporting (10)'!C15</f>
        <v>Is your company internally transparent about the implemented IRBC policy, the IRBC risks, objectives, activities and the results thereof?</v>
      </c>
      <c r="R142" s="33" t="str">
        <f>'Reporting (10)'!R15</f>
        <v>fill in</v>
      </c>
      <c r="T142" s="164"/>
    </row>
    <row r="143" spans="1:20" x14ac:dyDescent="0.25">
      <c r="B143" s="56" t="s">
        <v>63</v>
      </c>
      <c r="C143" t="str">
        <f>'Reporting (10)'!C24</f>
        <v>Is your company externally transparent about the implemented IRBC policy, the IRBC risks, objectives, activities and the results thereof?</v>
      </c>
      <c r="R143" s="33" t="str">
        <f>'Reporting (10)'!R24</f>
        <v>fill in</v>
      </c>
      <c r="T143" s="164"/>
    </row>
    <row r="144" spans="1:20" x14ac:dyDescent="0.25">
      <c r="B144" s="56" t="s">
        <v>64</v>
      </c>
      <c r="C144" t="str">
        <f>'Reporting (10)'!C33</f>
        <v>Is your company internally transparent about the implemented IRBC policy, the IRBC risks, objectives, activities and the results thereof?</v>
      </c>
      <c r="R144" s="33" t="str">
        <f>'Reporting (10)'!R33</f>
        <v>fill in</v>
      </c>
      <c r="T144" s="164"/>
    </row>
    <row r="145" spans="2:18" x14ac:dyDescent="0.25">
      <c r="B145" s="56" t="s">
        <v>65</v>
      </c>
      <c r="C145" t="str">
        <f>'Reporting (10)'!C47</f>
        <v>Which sustainability issues has your company consulted with stakeholders?</v>
      </c>
    </row>
    <row r="146" spans="2:18" x14ac:dyDescent="0.25">
      <c r="D146" t="str">
        <f>Codes!D120</f>
        <v>We do not consult with stakeholders about sustainability issues</v>
      </c>
      <c r="R146" t="str">
        <f>IF(Codes!A120=TRUE,Codes!$B$120,Codes!$B$121)</f>
        <v>no</v>
      </c>
    </row>
    <row r="147" spans="2:18" x14ac:dyDescent="0.25">
      <c r="D147" t="str">
        <f>Codes!D121</f>
        <v>Discrimination and gender</v>
      </c>
      <c r="R147" t="str">
        <f>IF(Codes!A121=TRUE,Codes!$B$120,Codes!$B$121)</f>
        <v>no</v>
      </c>
    </row>
    <row r="148" spans="2:18" x14ac:dyDescent="0.25">
      <c r="D148" t="str">
        <f>Codes!D122</f>
        <v>Child labor and children's rights</v>
      </c>
      <c r="R148" t="str">
        <f>IF(Codes!A122=TRUE,Codes!$B$120,Codes!$B$121)</f>
        <v>no</v>
      </c>
    </row>
    <row r="149" spans="2:18" x14ac:dyDescent="0.25">
      <c r="D149" t="str">
        <f>Codes!D123</f>
        <v>Forced labor</v>
      </c>
      <c r="R149" t="str">
        <f>IF(Codes!A123=TRUE,Codes!$B$120,Codes!$B$121)</f>
        <v>no</v>
      </c>
    </row>
    <row r="150" spans="2:18" x14ac:dyDescent="0.25">
      <c r="D150" t="str">
        <f>Codes!D124</f>
        <v>Living wage and living income</v>
      </c>
      <c r="R150" t="str">
        <f>IF(Codes!A124=TRUE,Codes!$B$120,Codes!$B$121)</f>
        <v>no</v>
      </c>
    </row>
    <row r="151" spans="2:18" x14ac:dyDescent="0.25">
      <c r="D151" t="str">
        <f>Codes!D125</f>
        <v>Restriction of trade union</v>
      </c>
      <c r="R151" t="str">
        <f>IF(Codes!A125=TRUE,Codes!$B$120,Codes!$B$121)</f>
        <v>no</v>
      </c>
    </row>
    <row r="152" spans="2:18" x14ac:dyDescent="0.25">
      <c r="D152" t="str">
        <f>Codes!D126</f>
        <v>Safety and Health</v>
      </c>
      <c r="R152" t="str">
        <f>IF(Codes!A126=TRUE,Codes!$B$120,Codes!$B$121)</f>
        <v>no</v>
      </c>
    </row>
    <row r="153" spans="2:18" x14ac:dyDescent="0.25">
      <c r="D153" t="str">
        <f>Codes!D127</f>
        <v>Food security and food quality</v>
      </c>
      <c r="R153" t="str">
        <f>IF(Codes!A127=TRUE,Codes!$B$120,Codes!$B$121)</f>
        <v>no</v>
      </c>
    </row>
    <row r="154" spans="2:18" x14ac:dyDescent="0.25">
      <c r="D154" t="str">
        <f>Codes!D128</f>
        <v>Land rights and access to natural resources</v>
      </c>
      <c r="R154" t="str">
        <f>IF(Codes!A128=TRUE,Codes!$B$120,Codes!$B$121)</f>
        <v>no</v>
      </c>
    </row>
    <row r="155" spans="2:18" x14ac:dyDescent="0.25">
      <c r="D155" t="str">
        <f>Codes!D129</f>
        <v>Water pollution and use of chemicals, water and energy</v>
      </c>
      <c r="R155" t="str">
        <f>IF(Codes!A129=TRUE,Codes!$B$120,Codes!$B$121)</f>
        <v>no</v>
      </c>
    </row>
    <row r="156" spans="2:18" x14ac:dyDescent="0.25">
      <c r="D156" t="str">
        <f>Codes!D130</f>
        <v>Animal welfare</v>
      </c>
      <c r="R156" t="str">
        <f>IF(Codes!A130=TRUE,Codes!$B$120,Codes!$B$121)</f>
        <v>no</v>
      </c>
    </row>
    <row r="161" spans="1:32" x14ac:dyDescent="0.25">
      <c r="A161" s="7"/>
      <c r="B161" s="7"/>
      <c r="C161" s="7"/>
      <c r="D161" s="7"/>
      <c r="E161" s="7"/>
      <c r="F161" s="7"/>
      <c r="G161" s="7"/>
      <c r="H161" s="7"/>
      <c r="I161" s="7"/>
      <c r="J161" s="7"/>
      <c r="K161" s="7"/>
      <c r="L161" s="7"/>
      <c r="M161" s="7"/>
      <c r="N161" s="7"/>
      <c r="O161" s="7"/>
      <c r="P161" s="7"/>
      <c r="Q161" s="7"/>
      <c r="R161" s="7"/>
      <c r="S161" s="7"/>
      <c r="T161" s="8"/>
      <c r="U161" s="48"/>
      <c r="V161" s="48"/>
      <c r="W161" s="48"/>
      <c r="X161" s="48"/>
      <c r="Y161" s="48"/>
      <c r="Z161" s="48"/>
      <c r="AA161" s="48"/>
      <c r="AB161" s="48"/>
      <c r="AC161" s="48"/>
      <c r="AD161" s="48"/>
      <c r="AE161" s="48"/>
      <c r="AF161" s="48"/>
    </row>
  </sheetData>
  <sheetProtection sheet="1" objects="1" scenarios="1"/>
  <mergeCells count="8">
    <mergeCell ref="C90:O90"/>
    <mergeCell ref="C57:N57"/>
    <mergeCell ref="C75:P75"/>
    <mergeCell ref="D4:Q8"/>
    <mergeCell ref="R10:S10"/>
    <mergeCell ref="C17:P17"/>
    <mergeCell ref="C42:M42"/>
    <mergeCell ref="C88:P8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149"/>
  <sheetViews>
    <sheetView zoomScale="80" zoomScaleNormal="80" workbookViewId="0">
      <selection activeCell="A2" sqref="A2"/>
    </sheetView>
  </sheetViews>
  <sheetFormatPr defaultRowHeight="15" x14ac:dyDescent="0.25"/>
  <cols>
    <col min="21" max="21" width="11.28515625" bestFit="1" customWidth="1"/>
    <col min="24" max="24" width="10.85546875" bestFit="1" customWidth="1"/>
    <col min="26" max="26" width="8.85546875" customWidth="1"/>
    <col min="27" max="27" width="10.85546875" bestFit="1" customWidth="1"/>
    <col min="30" max="30" width="10.85546875" bestFit="1" customWidth="1"/>
    <col min="33" max="33" width="10.85546875" bestFit="1" customWidth="1"/>
  </cols>
  <sheetData>
    <row r="1" spans="1:38" ht="23.25" x14ac:dyDescent="0.35">
      <c r="A1" s="10" t="s">
        <v>365</v>
      </c>
      <c r="B1" s="10"/>
      <c r="C1" s="10"/>
      <c r="D1" s="10"/>
      <c r="E1" s="10"/>
      <c r="F1" s="10"/>
      <c r="G1" s="10"/>
      <c r="H1" s="10"/>
      <c r="I1" s="10"/>
      <c r="J1" s="10"/>
      <c r="K1" s="10"/>
      <c r="L1" s="10"/>
      <c r="M1" s="10"/>
      <c r="N1" s="10"/>
      <c r="O1" s="10"/>
      <c r="P1" s="10"/>
      <c r="Q1" s="10"/>
      <c r="R1" s="10"/>
      <c r="S1" s="10"/>
    </row>
    <row r="2" spans="1:38" x14ac:dyDescent="0.25">
      <c r="A2" s="13"/>
      <c r="B2" s="13"/>
      <c r="C2" s="7"/>
    </row>
    <row r="3" spans="1:38" ht="15.75" thickBot="1" x14ac:dyDescent="0.3">
      <c r="A3" s="7"/>
      <c r="B3" s="7"/>
      <c r="D3" s="36" t="s">
        <v>366</v>
      </c>
    </row>
    <row r="4" spans="1:38" x14ac:dyDescent="0.25">
      <c r="A4" s="7"/>
      <c r="B4" s="32" t="s">
        <v>184</v>
      </c>
      <c r="D4" s="171" t="s">
        <v>367</v>
      </c>
      <c r="E4" s="172"/>
      <c r="F4" s="172"/>
      <c r="G4" s="172"/>
      <c r="H4" s="172"/>
      <c r="I4" s="172"/>
      <c r="J4" s="172"/>
      <c r="K4" s="172"/>
      <c r="L4" s="172"/>
      <c r="M4" s="172"/>
      <c r="N4" s="172"/>
      <c r="O4" s="172"/>
      <c r="P4" s="172"/>
      <c r="Q4" s="173"/>
    </row>
    <row r="5" spans="1:38" x14ac:dyDescent="0.25">
      <c r="A5" s="5"/>
      <c r="D5" s="174"/>
      <c r="E5" s="175"/>
      <c r="F5" s="175"/>
      <c r="G5" s="175"/>
      <c r="H5" s="175"/>
      <c r="I5" s="175"/>
      <c r="J5" s="175"/>
      <c r="K5" s="175"/>
      <c r="L5" s="175"/>
      <c r="M5" s="175"/>
      <c r="N5" s="175"/>
      <c r="O5" s="175"/>
      <c r="P5" s="175"/>
      <c r="Q5" s="176"/>
    </row>
    <row r="6" spans="1:38" x14ac:dyDescent="0.25">
      <c r="A6" s="4"/>
      <c r="D6" s="174"/>
      <c r="E6" s="175"/>
      <c r="F6" s="175"/>
      <c r="G6" s="175"/>
      <c r="H6" s="175"/>
      <c r="I6" s="175"/>
      <c r="J6" s="175"/>
      <c r="K6" s="175"/>
      <c r="L6" s="175"/>
      <c r="M6" s="175"/>
      <c r="N6" s="175"/>
      <c r="O6" s="175"/>
      <c r="P6" s="175"/>
      <c r="Q6" s="176"/>
    </row>
    <row r="7" spans="1:38" x14ac:dyDescent="0.25">
      <c r="A7" s="14"/>
      <c r="D7" s="174"/>
      <c r="E7" s="175"/>
      <c r="F7" s="175"/>
      <c r="G7" s="175"/>
      <c r="H7" s="175"/>
      <c r="I7" s="175"/>
      <c r="J7" s="175"/>
      <c r="K7" s="175"/>
      <c r="L7" s="175"/>
      <c r="M7" s="175"/>
      <c r="N7" s="175"/>
      <c r="O7" s="175"/>
      <c r="P7" s="175"/>
      <c r="Q7" s="176"/>
    </row>
    <row r="8" spans="1:38" ht="15.75" thickBot="1" x14ac:dyDescent="0.3">
      <c r="A8" s="3"/>
      <c r="D8" s="177"/>
      <c r="E8" s="178"/>
      <c r="F8" s="178"/>
      <c r="G8" s="178"/>
      <c r="H8" s="178"/>
      <c r="I8" s="178"/>
      <c r="J8" s="178"/>
      <c r="K8" s="178"/>
      <c r="L8" s="178"/>
      <c r="M8" s="178"/>
      <c r="N8" s="178"/>
      <c r="O8" s="178"/>
      <c r="P8" s="178"/>
      <c r="Q8" s="179"/>
    </row>
    <row r="10" spans="1:38" ht="21" x14ac:dyDescent="0.35">
      <c r="A10" s="13"/>
      <c r="B10" s="28" t="s">
        <v>364</v>
      </c>
      <c r="C10" s="8"/>
      <c r="D10" s="8"/>
      <c r="E10" s="8"/>
      <c r="F10" s="8"/>
      <c r="G10" s="8"/>
      <c r="H10" s="8"/>
      <c r="I10" s="8"/>
      <c r="J10" s="8"/>
      <c r="K10" s="8"/>
      <c r="L10" s="8"/>
      <c r="M10" s="8"/>
      <c r="N10" s="8"/>
      <c r="O10" s="8"/>
      <c r="P10" s="8"/>
      <c r="Q10" s="8"/>
      <c r="R10" s="273" t="s">
        <v>368</v>
      </c>
      <c r="S10" s="273"/>
      <c r="T10" s="273"/>
      <c r="U10" s="274" t="s">
        <v>245</v>
      </c>
      <c r="V10" s="274"/>
      <c r="W10" s="274"/>
      <c r="X10" s="273" t="s">
        <v>246</v>
      </c>
      <c r="Y10" s="273"/>
      <c r="Z10" s="273"/>
      <c r="AA10" s="274" t="s">
        <v>247</v>
      </c>
      <c r="AB10" s="274"/>
      <c r="AC10" s="274"/>
      <c r="AD10" s="273" t="s">
        <v>248</v>
      </c>
      <c r="AE10" s="273"/>
      <c r="AF10" s="273"/>
      <c r="AG10" s="274" t="s">
        <v>249</v>
      </c>
      <c r="AH10" s="274"/>
      <c r="AI10" s="274"/>
    </row>
    <row r="11" spans="1:38" x14ac:dyDescent="0.25">
      <c r="N11" s="130" t="s">
        <v>369</v>
      </c>
      <c r="O11" s="130"/>
      <c r="P11" s="130"/>
      <c r="Q11" s="131">
        <f>SUM(S12:S27)</f>
        <v>50</v>
      </c>
      <c r="R11" s="130"/>
      <c r="S11" s="130"/>
      <c r="T11" s="130"/>
      <c r="U11" s="62" t="s">
        <v>317</v>
      </c>
      <c r="V11" s="62"/>
      <c r="W11" s="62" t="s">
        <v>504</v>
      </c>
      <c r="X11" s="63" t="str">
        <f>U11</f>
        <v>Answer</v>
      </c>
      <c r="Y11" s="63"/>
      <c r="Z11" s="63" t="str">
        <f>W11</f>
        <v>Score</v>
      </c>
      <c r="AA11" s="62" t="str">
        <f>U11</f>
        <v>Answer</v>
      </c>
      <c r="AB11" s="62"/>
      <c r="AC11" s="62" t="str">
        <f>W11</f>
        <v>Score</v>
      </c>
      <c r="AD11" s="63" t="str">
        <f>U11</f>
        <v>Answer</v>
      </c>
      <c r="AE11" s="63"/>
      <c r="AF11" s="63" t="str">
        <f>W11</f>
        <v>Score</v>
      </c>
      <c r="AG11" s="62" t="str">
        <f>U11</f>
        <v>Answer</v>
      </c>
      <c r="AH11" s="62"/>
      <c r="AI11" s="62" t="str">
        <f>W11</f>
        <v>Score</v>
      </c>
    </row>
    <row r="12" spans="1:38" ht="18.75" x14ac:dyDescent="0.25">
      <c r="A12" s="57">
        <f>'Policy and AtR (1-3)'!A12</f>
        <v>1</v>
      </c>
      <c r="B12" s="52" t="str">
        <f>'Policy and AtR (1-3)'!B12</f>
        <v>Does your company have an International Responsible Business Conduct (IRBC) policy?</v>
      </c>
      <c r="C12" s="52"/>
      <c r="D12" s="52"/>
      <c r="E12" s="52"/>
      <c r="F12" s="52"/>
      <c r="G12" s="52"/>
      <c r="H12" s="52"/>
      <c r="I12" s="52"/>
      <c r="J12" s="52"/>
      <c r="K12" s="52"/>
      <c r="L12" s="52"/>
      <c r="M12" s="52"/>
      <c r="N12" s="52"/>
      <c r="O12" s="52"/>
      <c r="P12" s="52"/>
      <c r="R12" s="18"/>
      <c r="S12" s="61">
        <f>Codes!C63</f>
        <v>10</v>
      </c>
      <c r="T12" s="18"/>
      <c r="U12" s="62" t="str">
        <f>'Policy and AtR (1-3)'!R12</f>
        <v>fill in</v>
      </c>
      <c r="V12" s="62"/>
      <c r="W12" s="64">
        <f>VLOOKUP(U12,Codes!$B$65:$BF$71,2,FALSE)</f>
        <v>0</v>
      </c>
      <c r="X12" s="63" t="str">
        <f>'Policy and AtR (1-3)'!U12</f>
        <v>fill in</v>
      </c>
      <c r="Y12" s="63"/>
      <c r="Z12" s="66">
        <f>VLOOKUP(X12,Codes!$B$65:$BF$71,2,FALSE)</f>
        <v>0</v>
      </c>
      <c r="AA12" s="62" t="str">
        <f>'Policy and AtR (1-3)'!X12</f>
        <v>fill in</v>
      </c>
      <c r="AB12" s="62"/>
      <c r="AC12" s="64">
        <f>VLOOKUP(AA12,Codes!$B$65:$BF$71,2,FALSE)</f>
        <v>0</v>
      </c>
      <c r="AD12" s="63" t="str">
        <f>'Policy and AtR (1-3)'!AA12</f>
        <v>fill in</v>
      </c>
      <c r="AE12" s="63"/>
      <c r="AF12" s="66">
        <f>VLOOKUP(AD12,Codes!$B$65:$BF$71,2,FALSE)</f>
        <v>0</v>
      </c>
      <c r="AG12" s="62" t="str">
        <f>'Policy and AtR (1-3)'!AD12</f>
        <v>fill in</v>
      </c>
      <c r="AH12" s="62"/>
      <c r="AI12" s="64">
        <f>VLOOKUP(AG12,Codes!$B$65:$BF$71,2,FALSE)</f>
        <v>0</v>
      </c>
      <c r="AL12" s="129"/>
    </row>
    <row r="13" spans="1:38" ht="30.6" customHeight="1" x14ac:dyDescent="0.25">
      <c r="B13" s="101" t="s">
        <v>62</v>
      </c>
      <c r="C13" s="265" t="str">
        <f>'Policy and AtR (1-3)'!C19</f>
        <v>Does your company's IRBC policy contain an explicit reference in which you conform to the international OECD guidelines (OECD Guidelines for Multinational Enterprises) and / or the UN Guiding Principles on Business &amp; Human Rights (UNGP)?</v>
      </c>
      <c r="D13" s="265"/>
      <c r="E13" s="265"/>
      <c r="F13" s="265"/>
      <c r="G13" s="265"/>
      <c r="H13" s="265"/>
      <c r="I13" s="265"/>
      <c r="J13" s="265"/>
      <c r="K13" s="265"/>
      <c r="L13" s="265"/>
      <c r="M13" s="265"/>
      <c r="N13" s="265"/>
      <c r="O13" s="265"/>
      <c r="R13" s="18"/>
      <c r="S13" s="61">
        <f>Codes!D63</f>
        <v>8</v>
      </c>
      <c r="T13" s="18"/>
      <c r="U13" s="107" t="str">
        <f>'Policy and AtR (1-3)'!R19</f>
        <v>fill in</v>
      </c>
      <c r="V13" s="62"/>
      <c r="W13" s="64">
        <f>VLOOKUP(U13,Codes!$B$65:$BF$71,3,FALSE)</f>
        <v>0</v>
      </c>
      <c r="X13" s="108" t="str">
        <f>'Policy and AtR (1-3)'!U19</f>
        <v>fill in</v>
      </c>
      <c r="Y13" s="108"/>
      <c r="Z13" s="66">
        <f>VLOOKUP(X13,Codes!$B$65:$BF$71,3,FALSE)</f>
        <v>0</v>
      </c>
      <c r="AA13" s="107" t="str">
        <f>'Policy and AtR (1-3)'!X19</f>
        <v>fill in</v>
      </c>
      <c r="AB13" s="107"/>
      <c r="AC13" s="64">
        <f>VLOOKUP(AA13,Codes!$B$65:$BF$71,3,FALSE)</f>
        <v>0</v>
      </c>
      <c r="AD13" s="108" t="str">
        <f>'Policy and AtR (1-3)'!AA19</f>
        <v>fill in</v>
      </c>
      <c r="AE13" s="108"/>
      <c r="AF13" s="66">
        <f>VLOOKUP(AD13,Codes!$B$65:$BF$71,3,FALSE)</f>
        <v>0</v>
      </c>
      <c r="AG13" s="107" t="str">
        <f>'Policy and AtR (1-3)'!AD19</f>
        <v>fill in</v>
      </c>
      <c r="AH13" s="62"/>
      <c r="AI13" s="64">
        <f>VLOOKUP(AG13,Codes!$B$65:$BF$71,3,FALSE)</f>
        <v>0</v>
      </c>
      <c r="AL13" s="129"/>
    </row>
    <row r="14" spans="1:38" ht="15.75" x14ac:dyDescent="0.25">
      <c r="B14" s="52" t="str">
        <f>IF(Codes!A86=TRUE,Codes!D86,Codes!D89)</f>
        <v>No company-wide and IRBC / sustainability policy that is propagated by the top of the company</v>
      </c>
      <c r="R14" s="18"/>
      <c r="S14" s="61">
        <f>Codes!C86</f>
        <v>4</v>
      </c>
      <c r="T14" s="18"/>
      <c r="U14" s="62" t="str">
        <f>Baseline!R13</f>
        <v>no</v>
      </c>
      <c r="V14" s="62"/>
      <c r="W14" s="64">
        <f>IF(Codes!A86=TRUE,Codes!C86,Codes!C89)</f>
        <v>0</v>
      </c>
      <c r="X14" s="63" t="str">
        <f>'Policy and AtR (1-3)'!V15</f>
        <v>no</v>
      </c>
      <c r="Y14" s="63"/>
      <c r="Z14" s="66">
        <f>IF(Codes!A86=TRUE,Codes!C86,Codes!C89)</f>
        <v>0</v>
      </c>
      <c r="AA14" s="62" t="str">
        <f>'Policy and AtR (1-3)'!Y15</f>
        <v>no</v>
      </c>
      <c r="AB14" s="62"/>
      <c r="AC14" s="64">
        <f>IF(Codes!A86=TRUE,Codes!C86,Codes!C89)</f>
        <v>0</v>
      </c>
      <c r="AD14" s="63" t="str">
        <f>'Policy and AtR (1-3)'!AB15</f>
        <v>no</v>
      </c>
      <c r="AE14" s="63"/>
      <c r="AF14" s="66">
        <f>IF(Codes!A86=TRUE,Codes!C86,Codes!C89)</f>
        <v>0</v>
      </c>
      <c r="AG14" s="62" t="str">
        <f>'Policy and AtR (1-3)'!AE15</f>
        <v>no</v>
      </c>
      <c r="AH14" s="62"/>
      <c r="AI14" s="64">
        <f>IF(Codes!A86=TRUE,Codes!C86,Codes!C89)</f>
        <v>0</v>
      </c>
      <c r="AL14" s="129"/>
    </row>
    <row r="15" spans="1:38" ht="15.75" x14ac:dyDescent="0.25">
      <c r="B15" s="52" t="str">
        <f>IF(Codes!A87=TRUE,Codes!D87,Codes!D90)</f>
        <v>No international RBC / sustainability policy; a sustainability policy that relates to our own activities and our activities in the trade chain</v>
      </c>
      <c r="R15" s="18"/>
      <c r="S15" s="61">
        <f>Codes!C87</f>
        <v>3</v>
      </c>
      <c r="T15" s="18"/>
      <c r="U15" s="62" t="str">
        <f>Baseline!R14</f>
        <v>no</v>
      </c>
      <c r="V15" s="62"/>
      <c r="W15" s="64">
        <f>IF(Codes!A87=TRUE,Codes!C87,Codes!C90)</f>
        <v>0</v>
      </c>
      <c r="X15" s="63" t="str">
        <f>'Policy and AtR (1-3)'!V16</f>
        <v>no</v>
      </c>
      <c r="Y15" s="63"/>
      <c r="Z15" s="66">
        <f>IF(Codes!A87=TRUE,Codes!C87,Codes!C90)</f>
        <v>0</v>
      </c>
      <c r="AA15" s="62" t="str">
        <f>'Policy and AtR (1-3)'!Y16</f>
        <v>no</v>
      </c>
      <c r="AB15" s="62"/>
      <c r="AC15" s="64">
        <f>IF(Codes!A87=TRUE,Codes!C87,Codes!C90)</f>
        <v>0</v>
      </c>
      <c r="AD15" s="63" t="str">
        <f>'Policy and AtR (1-3)'!AB16</f>
        <v>no</v>
      </c>
      <c r="AE15" s="63"/>
      <c r="AF15" s="66">
        <f>IF(Codes!A87=TRUE,Codes!C87,Codes!C90)</f>
        <v>0</v>
      </c>
      <c r="AG15" s="62" t="str">
        <f>'Policy and AtR (1-3)'!AE16</f>
        <v>no</v>
      </c>
      <c r="AH15" s="62"/>
      <c r="AI15" s="64">
        <f>IF(Codes!A87=TRUE,Codes!C87,Codes!C90)</f>
        <v>0</v>
      </c>
      <c r="AL15" s="129"/>
    </row>
    <row r="16" spans="1:38" ht="15.75" x14ac:dyDescent="0.25">
      <c r="B16" s="52" t="str">
        <f>IF(Codes!A88=TRUE,Codes!D88,Codes!D91)</f>
        <v>No RBC / sustainability policy</v>
      </c>
      <c r="R16" s="18"/>
      <c r="S16" s="61">
        <f>Codes!C88</f>
        <v>3</v>
      </c>
      <c r="T16" s="18"/>
      <c r="U16" s="62" t="str">
        <f>Baseline!R15</f>
        <v>no</v>
      </c>
      <c r="V16" s="62"/>
      <c r="W16" s="64">
        <f>IF(Codes!A88=TRUE,Codes!C88,Codes!C91)</f>
        <v>0</v>
      </c>
      <c r="X16" s="63" t="str">
        <f>'Policy and AtR (1-3)'!V17</f>
        <v>no</v>
      </c>
      <c r="Y16" s="63"/>
      <c r="Z16" s="66">
        <f>IF(Codes!A88=TRUE,Codes!C88,Codes!C91)</f>
        <v>0</v>
      </c>
      <c r="AA16" s="62" t="str">
        <f>'Policy and AtR (1-3)'!Y17</f>
        <v>no</v>
      </c>
      <c r="AB16" s="62"/>
      <c r="AC16" s="64">
        <f>IF(Codes!A88=TRUE,Codes!C88,Codes!C91)</f>
        <v>0</v>
      </c>
      <c r="AD16" s="63" t="str">
        <f>'Policy and AtR (1-3)'!AB17</f>
        <v>no</v>
      </c>
      <c r="AE16" s="63"/>
      <c r="AF16" s="66">
        <f>IF(Codes!A88=TRUE,Codes!C88,Codes!C91)</f>
        <v>0</v>
      </c>
      <c r="AG16" s="62" t="str">
        <f>'Policy and AtR (1-3)'!AE17</f>
        <v>no</v>
      </c>
      <c r="AH16" s="62"/>
      <c r="AI16" s="64">
        <f>IF(Codes!A88=TRUE,Codes!C88,Codes!C91)</f>
        <v>0</v>
      </c>
      <c r="AL16" s="129"/>
    </row>
    <row r="17" spans="1:38" ht="15.75" x14ac:dyDescent="0.25">
      <c r="B17" s="55" t="s">
        <v>63</v>
      </c>
      <c r="C17" t="str">
        <f>'Policy and AtR (1-3)'!C24</f>
        <v>Does the IRBC policy support the 10 core themes mentioned in the covenant (see below)?</v>
      </c>
      <c r="R17" s="18"/>
      <c r="S17" s="61">
        <f>Codes!E63</f>
        <v>2</v>
      </c>
      <c r="T17" s="18"/>
      <c r="U17" s="62" t="str">
        <f>'Policy and AtR (1-3)'!R24</f>
        <v>fill in</v>
      </c>
      <c r="V17" s="62"/>
      <c r="W17" s="64">
        <f>VLOOKUP(U17,Codes!$B$65:$BF$71,4,FALSE)</f>
        <v>0</v>
      </c>
      <c r="X17" s="63" t="str">
        <f>'Policy and AtR (1-3)'!U24</f>
        <v>fill in</v>
      </c>
      <c r="Y17" s="63"/>
      <c r="Z17" s="66">
        <f>VLOOKUP(X17,Codes!$B$65:$BF$71,4,FALSE)</f>
        <v>0</v>
      </c>
      <c r="AA17" s="62" t="str">
        <f>'Policy and AtR (1-3)'!X24</f>
        <v>fill in</v>
      </c>
      <c r="AB17" s="62"/>
      <c r="AC17" s="64">
        <f>VLOOKUP(AA17,Codes!$B$65:$BF$71,4,FALSE)</f>
        <v>0</v>
      </c>
      <c r="AD17" s="63" t="str">
        <f>'Policy and AtR (1-3)'!AA24</f>
        <v>fill in</v>
      </c>
      <c r="AE17" s="63"/>
      <c r="AF17" s="66">
        <f>VLOOKUP(AD17,Codes!$B$65:$BF$71,4,FALSE)</f>
        <v>0</v>
      </c>
      <c r="AG17" s="62" t="str">
        <f>'Policy and AtR (1-3)'!AD24</f>
        <v>fill in</v>
      </c>
      <c r="AH17" s="62"/>
      <c r="AI17" s="64">
        <f>VLOOKUP(AG17,Codes!$B$65:$BF$71,4,FALSE)</f>
        <v>0</v>
      </c>
      <c r="AL17" s="129"/>
    </row>
    <row r="18" spans="1:38" ht="15.75" x14ac:dyDescent="0.25">
      <c r="K18">
        <v>1</v>
      </c>
      <c r="L18" t="str">
        <f>'Policy and AtR (1-3)'!L31</f>
        <v>Discrimination</v>
      </c>
      <c r="R18" s="18"/>
      <c r="S18" s="61">
        <f>Codes!AW63</f>
        <v>2</v>
      </c>
      <c r="T18" s="18"/>
      <c r="U18" s="62" t="str">
        <f>'Policy and AtR (1-3)'!R31</f>
        <v>fill in</v>
      </c>
      <c r="V18" s="62"/>
      <c r="W18" s="64">
        <f>VLOOKUP(U18,Codes!$B$65:$BF$71,48,FALSE)</f>
        <v>0</v>
      </c>
      <c r="X18" s="63" t="str">
        <f>'Policy and AtR (1-3)'!U31</f>
        <v>fill in</v>
      </c>
      <c r="Y18" s="63"/>
      <c r="Z18" s="66">
        <f>VLOOKUP(X18,Codes!$B$65:$BF$71,48,FALSE)</f>
        <v>0</v>
      </c>
      <c r="AA18" s="62" t="str">
        <f>'Policy and AtR (1-3)'!X31</f>
        <v>fill in</v>
      </c>
      <c r="AB18" s="62"/>
      <c r="AC18" s="64">
        <f>VLOOKUP(AA18,Codes!$B$65:$BF$71,48,FALSE)</f>
        <v>0</v>
      </c>
      <c r="AD18" s="63" t="str">
        <f>'Policy and AtR (1-3)'!AA31</f>
        <v>fill in</v>
      </c>
      <c r="AE18" s="63"/>
      <c r="AF18" s="66">
        <f>VLOOKUP(AD18,Codes!$B$65:$BF$71,48,FALSE)</f>
        <v>0</v>
      </c>
      <c r="AG18" s="62" t="str">
        <f>'Policy and AtR (1-3)'!AD31</f>
        <v>fill in</v>
      </c>
      <c r="AH18" s="62"/>
      <c r="AI18" s="64">
        <f>VLOOKUP(AG18,Codes!$B$65:$BF$71,48,FALSE)</f>
        <v>0</v>
      </c>
      <c r="AL18" s="129"/>
    </row>
    <row r="19" spans="1:38" ht="15.75" x14ac:dyDescent="0.25">
      <c r="K19">
        <v>2</v>
      </c>
      <c r="L19" t="str">
        <f>'Policy and AtR (1-3)'!L32</f>
        <v>Child Labour</v>
      </c>
      <c r="R19" s="18"/>
      <c r="S19" s="61">
        <f>Codes!AX63</f>
        <v>2</v>
      </c>
      <c r="T19" s="18"/>
      <c r="U19" s="62" t="str">
        <f>'Policy and AtR (1-3)'!R32</f>
        <v>fill in</v>
      </c>
      <c r="V19" s="62"/>
      <c r="W19" s="64">
        <f>VLOOKUP(U19,Codes!$B$65:$BF$71,49,FALSE)</f>
        <v>0</v>
      </c>
      <c r="X19" s="63" t="str">
        <f>'Policy and AtR (1-3)'!U32</f>
        <v>fill in</v>
      </c>
      <c r="Y19" s="63"/>
      <c r="Z19" s="66">
        <f>VLOOKUP(X19,Codes!$B$65:$BF$71,49,FALSE)</f>
        <v>0</v>
      </c>
      <c r="AA19" s="62" t="str">
        <f>'Policy and AtR (1-3)'!X32</f>
        <v>fill in</v>
      </c>
      <c r="AB19" s="62"/>
      <c r="AC19" s="64">
        <f>VLOOKUP(AA19,Codes!$B$65:$BF$71,49,FALSE)</f>
        <v>0</v>
      </c>
      <c r="AD19" s="63" t="str">
        <f>'Policy and AtR (1-3)'!AA32</f>
        <v>fill in</v>
      </c>
      <c r="AE19" s="63"/>
      <c r="AF19" s="66">
        <f>VLOOKUP(AD19,Codes!$B$65:$BF$71,49,FALSE)</f>
        <v>0</v>
      </c>
      <c r="AG19" s="62" t="str">
        <f>'Policy and AtR (1-3)'!AD32</f>
        <v>fill in</v>
      </c>
      <c r="AH19" s="62"/>
      <c r="AI19" s="64">
        <f>VLOOKUP(AG19,Codes!$B$65:$BF$71,49,FALSE)</f>
        <v>0</v>
      </c>
      <c r="AL19" s="129"/>
    </row>
    <row r="20" spans="1:38" ht="15.75" x14ac:dyDescent="0.25">
      <c r="K20">
        <v>3</v>
      </c>
      <c r="L20" t="str">
        <f>'Policy and AtR (1-3)'!L33</f>
        <v xml:space="preserve">Forced labour </v>
      </c>
      <c r="R20" s="18"/>
      <c r="S20" s="61">
        <f>Codes!AY63</f>
        <v>2</v>
      </c>
      <c r="T20" s="18"/>
      <c r="U20" s="62" t="str">
        <f>'Policy and AtR (1-3)'!R33</f>
        <v>fill in</v>
      </c>
      <c r="V20" s="62"/>
      <c r="W20" s="64">
        <f>VLOOKUP(U20,Codes!$B$65:$BF$71,50,FALSE)</f>
        <v>0</v>
      </c>
      <c r="X20" s="63" t="str">
        <f>'Policy and AtR (1-3)'!U33</f>
        <v>fill in</v>
      </c>
      <c r="Y20" s="63"/>
      <c r="Z20" s="66">
        <f>VLOOKUP(X20,Codes!$B$65:$BF$71,50,FALSE)</f>
        <v>0</v>
      </c>
      <c r="AA20" s="62" t="str">
        <f>'Policy and AtR (1-3)'!X33</f>
        <v>fill in</v>
      </c>
      <c r="AB20" s="62"/>
      <c r="AC20" s="64">
        <f>VLOOKUP(AA20,Codes!$B$65:$BF$71,50,FALSE)</f>
        <v>0</v>
      </c>
      <c r="AD20" s="63" t="str">
        <f>'Policy and AtR (1-3)'!AA33</f>
        <v>fill in</v>
      </c>
      <c r="AE20" s="63"/>
      <c r="AF20" s="66">
        <f>VLOOKUP(AD20,Codes!$B$65:$BF$71,50,FALSE)</f>
        <v>0</v>
      </c>
      <c r="AG20" s="62" t="str">
        <f>'Policy and AtR (1-3)'!AD33</f>
        <v>fill in</v>
      </c>
      <c r="AH20" s="62"/>
      <c r="AI20" s="64">
        <f>VLOOKUP(AG20,Codes!$B$65:$BF$71,50,FALSE)</f>
        <v>0</v>
      </c>
      <c r="AL20" s="129"/>
    </row>
    <row r="21" spans="1:38" ht="15.75" x14ac:dyDescent="0.25">
      <c r="K21">
        <v>4</v>
      </c>
      <c r="L21" t="str">
        <f>'Policy and AtR (1-3)'!L34</f>
        <v xml:space="preserve">Living wage </v>
      </c>
      <c r="R21" s="18"/>
      <c r="S21" s="61">
        <f>Codes!AZ63</f>
        <v>2</v>
      </c>
      <c r="T21" s="18"/>
      <c r="U21" s="62" t="str">
        <f>'Policy and AtR (1-3)'!R34</f>
        <v>fill in</v>
      </c>
      <c r="V21" s="62"/>
      <c r="W21" s="64">
        <f>VLOOKUP(U21,Codes!$B$65:$BF$71,51,FALSE)</f>
        <v>0</v>
      </c>
      <c r="X21" s="63" t="str">
        <f>'Policy and AtR (1-3)'!U34</f>
        <v>fill in</v>
      </c>
      <c r="Y21" s="63"/>
      <c r="Z21" s="66">
        <f>VLOOKUP(X21,Codes!$B$65:$BF$71,51,FALSE)</f>
        <v>0</v>
      </c>
      <c r="AA21" s="62" t="str">
        <f>'Policy and AtR (1-3)'!X34</f>
        <v>fill in</v>
      </c>
      <c r="AB21" s="62"/>
      <c r="AC21" s="64">
        <f>VLOOKUP(AA21,Codes!$B$65:$BF$71,51,FALSE)</f>
        <v>0</v>
      </c>
      <c r="AD21" s="63" t="str">
        <f>'Policy and AtR (1-3)'!AA34</f>
        <v>fill in</v>
      </c>
      <c r="AE21" s="63"/>
      <c r="AF21" s="66">
        <f>VLOOKUP(AD21,Codes!$B$65:$BF$71,51,FALSE)</f>
        <v>0</v>
      </c>
      <c r="AG21" s="62" t="str">
        <f>'Policy and AtR (1-3)'!AD34</f>
        <v>fill in</v>
      </c>
      <c r="AH21" s="62"/>
      <c r="AI21" s="64">
        <f>VLOOKUP(AG21,Codes!$B$65:$BF$71,51,FALSE)</f>
        <v>0</v>
      </c>
      <c r="AL21" s="129"/>
    </row>
    <row r="22" spans="1:38" ht="15.75" x14ac:dyDescent="0.25">
      <c r="K22">
        <v>5</v>
      </c>
      <c r="L22" t="str">
        <f>'Policy and AtR (1-3)'!L35</f>
        <v>Freedom of association</v>
      </c>
      <c r="R22" s="18"/>
      <c r="S22" s="61">
        <f>Codes!BA63</f>
        <v>2</v>
      </c>
      <c r="T22" s="18"/>
      <c r="U22" s="62" t="str">
        <f>'Policy and AtR (1-3)'!R35</f>
        <v>fill in</v>
      </c>
      <c r="V22" s="62"/>
      <c r="W22" s="64">
        <f>VLOOKUP(U22,Codes!$B$65:$BF$71,52,FALSE)</f>
        <v>0</v>
      </c>
      <c r="X22" s="63" t="str">
        <f>'Policy and AtR (1-3)'!U35</f>
        <v>fill in</v>
      </c>
      <c r="Y22" s="63"/>
      <c r="Z22" s="66">
        <f>VLOOKUP(X22,Codes!$B$65:$BF$71,52,FALSE)</f>
        <v>0</v>
      </c>
      <c r="AA22" s="62" t="str">
        <f>'Policy and AtR (1-3)'!X35</f>
        <v>fill in</v>
      </c>
      <c r="AB22" s="62"/>
      <c r="AC22" s="64">
        <f>VLOOKUP(AA22,Codes!$B$65:$BF$71,52,FALSE)</f>
        <v>0</v>
      </c>
      <c r="AD22" s="63" t="str">
        <f>'Policy and AtR (1-3)'!AA35</f>
        <v>fill in</v>
      </c>
      <c r="AE22" s="63"/>
      <c r="AF22" s="66">
        <f>VLOOKUP(AD22,Codes!$B$65:$BF$71,52,FALSE)</f>
        <v>0</v>
      </c>
      <c r="AG22" s="62" t="str">
        <f>'Policy and AtR (1-3)'!AD35</f>
        <v>fill in</v>
      </c>
      <c r="AH22" s="62"/>
      <c r="AI22" s="64">
        <f>VLOOKUP(AG22,Codes!$B$65:$BF$71,52,FALSE)</f>
        <v>0</v>
      </c>
      <c r="AL22" s="129"/>
    </row>
    <row r="23" spans="1:38" ht="15.75" x14ac:dyDescent="0.25">
      <c r="K23">
        <v>6</v>
      </c>
      <c r="L23" t="str">
        <f>'Policy and AtR (1-3)'!L36</f>
        <v xml:space="preserve">Safety &amp; Health </v>
      </c>
      <c r="R23" s="18"/>
      <c r="S23" s="61">
        <f>Codes!BB63</f>
        <v>2</v>
      </c>
      <c r="T23" s="18"/>
      <c r="U23" s="62" t="str">
        <f>'Policy and AtR (1-3)'!R36</f>
        <v>fill in</v>
      </c>
      <c r="V23" s="62"/>
      <c r="W23" s="64">
        <f>VLOOKUP(U23,Codes!$B$65:$BF$71,53,FALSE)</f>
        <v>0</v>
      </c>
      <c r="X23" s="63" t="str">
        <f>'Policy and AtR (1-3)'!U36</f>
        <v>fill in</v>
      </c>
      <c r="Y23" s="63"/>
      <c r="Z23" s="66">
        <f>VLOOKUP(X23,Codes!$B$65:$BF$71,53,FALSE)</f>
        <v>0</v>
      </c>
      <c r="AA23" s="62" t="str">
        <f>'Policy and AtR (1-3)'!X36</f>
        <v>fill in</v>
      </c>
      <c r="AB23" s="62"/>
      <c r="AC23" s="64">
        <f>VLOOKUP(AA23,Codes!$B$65:$BF$71,53,FALSE)</f>
        <v>0</v>
      </c>
      <c r="AD23" s="63" t="str">
        <f>'Policy and AtR (1-3)'!AA36</f>
        <v>fill in</v>
      </c>
      <c r="AE23" s="63"/>
      <c r="AF23" s="66">
        <f>VLOOKUP(AD23,Codes!$B$65:$BF$71,53,FALSE)</f>
        <v>0</v>
      </c>
      <c r="AG23" s="62" t="str">
        <f>'Policy and AtR (1-3)'!AD36</f>
        <v>fill in</v>
      </c>
      <c r="AH23" s="62"/>
      <c r="AI23" s="64">
        <f>VLOOKUP(AG23,Codes!$B$65:$BF$71,53,FALSE)</f>
        <v>0</v>
      </c>
      <c r="AL23" s="129"/>
    </row>
    <row r="24" spans="1:38" ht="15.75" x14ac:dyDescent="0.25">
      <c r="K24">
        <v>7</v>
      </c>
      <c r="L24" t="str">
        <f>'Policy and AtR (1-3)'!L37</f>
        <v xml:space="preserve">Food security &amp; food quality </v>
      </c>
      <c r="R24" s="18"/>
      <c r="S24" s="61">
        <f>Codes!BC63</f>
        <v>2</v>
      </c>
      <c r="T24" s="18"/>
      <c r="U24" s="62" t="str">
        <f>'Policy and AtR (1-3)'!R37</f>
        <v>fill in</v>
      </c>
      <c r="V24" s="62"/>
      <c r="W24" s="64">
        <f>VLOOKUP(U24,Codes!$B$65:$BF$71,54,FALSE)</f>
        <v>0</v>
      </c>
      <c r="X24" s="63" t="str">
        <f>'Policy and AtR (1-3)'!U37</f>
        <v>fill in</v>
      </c>
      <c r="Y24" s="63"/>
      <c r="Z24" s="66">
        <f>VLOOKUP(X24,Codes!$B$65:$BF$71,54,FALSE)</f>
        <v>0</v>
      </c>
      <c r="AA24" s="62" t="str">
        <f>'Policy and AtR (1-3)'!X37</f>
        <v>fill in</v>
      </c>
      <c r="AB24" s="62"/>
      <c r="AC24" s="64">
        <f>VLOOKUP(AA24,Codes!$B$65:$BF$71,54,FALSE)</f>
        <v>0</v>
      </c>
      <c r="AD24" s="63" t="str">
        <f>'Policy and AtR (1-3)'!AA37</f>
        <v>fill in</v>
      </c>
      <c r="AE24" s="63"/>
      <c r="AF24" s="66">
        <f>VLOOKUP(AD24,Codes!$B$65:$BF$71,54,FALSE)</f>
        <v>0</v>
      </c>
      <c r="AG24" s="62" t="str">
        <f>'Policy and AtR (1-3)'!AD37</f>
        <v>fill in</v>
      </c>
      <c r="AH24" s="62"/>
      <c r="AI24" s="64">
        <f>VLOOKUP(AG24,Codes!$B$65:$BF$71,54,FALSE)</f>
        <v>0</v>
      </c>
      <c r="AL24" s="129"/>
    </row>
    <row r="25" spans="1:38" ht="15.75" x14ac:dyDescent="0.25">
      <c r="K25">
        <v>8</v>
      </c>
      <c r="L25" t="str">
        <f>'Policy and AtR (1-3)'!L38</f>
        <v xml:space="preserve">Access to natural resources </v>
      </c>
      <c r="R25" s="18"/>
      <c r="S25" s="61">
        <f>Codes!BD63</f>
        <v>2</v>
      </c>
      <c r="T25" s="18"/>
      <c r="U25" s="62" t="str">
        <f>'Policy and AtR (1-3)'!R38</f>
        <v>fill in</v>
      </c>
      <c r="V25" s="62"/>
      <c r="W25" s="64">
        <f>VLOOKUP(U25,Codes!$B$65:$BF$71,55,FALSE)</f>
        <v>0</v>
      </c>
      <c r="X25" s="63" t="str">
        <f>'Policy and AtR (1-3)'!U38</f>
        <v>fill in</v>
      </c>
      <c r="Y25" s="63"/>
      <c r="Z25" s="66">
        <f>VLOOKUP(X25,Codes!$B$65:$BF$71,55,FALSE)</f>
        <v>0</v>
      </c>
      <c r="AA25" s="62" t="str">
        <f>'Policy and AtR (1-3)'!X38</f>
        <v>fill in</v>
      </c>
      <c r="AB25" s="62"/>
      <c r="AC25" s="64">
        <f>VLOOKUP(AA25,Codes!$B$65:$BF$71,55,FALSE)</f>
        <v>0</v>
      </c>
      <c r="AD25" s="63" t="str">
        <f>'Policy and AtR (1-3)'!AA38</f>
        <v>fill in</v>
      </c>
      <c r="AE25" s="63"/>
      <c r="AF25" s="66">
        <f>VLOOKUP(AD25,Codes!$B$65:$BF$71,55,FALSE)</f>
        <v>0</v>
      </c>
      <c r="AG25" s="62" t="str">
        <f>'Policy and AtR (1-3)'!AD38</f>
        <v>fill in</v>
      </c>
      <c r="AH25" s="62"/>
      <c r="AI25" s="64">
        <f>VLOOKUP(AG25,Codes!$B$65:$BF$71,55,FALSE)</f>
        <v>0</v>
      </c>
      <c r="AL25" s="129"/>
    </row>
    <row r="26" spans="1:38" ht="15.75" x14ac:dyDescent="0.25">
      <c r="K26">
        <v>9</v>
      </c>
      <c r="L26" t="str">
        <f>'Policy and AtR (1-3)'!L39</f>
        <v>Pollution</v>
      </c>
      <c r="R26" s="18"/>
      <c r="S26" s="61">
        <f>Codes!BE63</f>
        <v>2</v>
      </c>
      <c r="T26" s="18"/>
      <c r="U26" s="62" t="str">
        <f>'Policy and AtR (1-3)'!R39</f>
        <v>fill in</v>
      </c>
      <c r="V26" s="62"/>
      <c r="W26" s="64">
        <f>VLOOKUP(U26,Codes!$B$65:$BF$71,56,FALSE)</f>
        <v>0</v>
      </c>
      <c r="X26" s="63" t="str">
        <f>'Policy and AtR (1-3)'!U39</f>
        <v>fill in</v>
      </c>
      <c r="Y26" s="63"/>
      <c r="Z26" s="66">
        <f>VLOOKUP(X26,Codes!$B$65:$BF$71,56,FALSE)</f>
        <v>0</v>
      </c>
      <c r="AA26" s="62" t="str">
        <f>'Policy and AtR (1-3)'!X39</f>
        <v>fill in</v>
      </c>
      <c r="AB26" s="62"/>
      <c r="AC26" s="64">
        <f>VLOOKUP(AA26,Codes!$B$65:$BF$71,56,FALSE)</f>
        <v>0</v>
      </c>
      <c r="AD26" s="63" t="str">
        <f>'Policy and AtR (1-3)'!AA39</f>
        <v>fill in</v>
      </c>
      <c r="AE26" s="63"/>
      <c r="AF26" s="66">
        <f>VLOOKUP(AD26,Codes!$B$65:$BF$71,56,FALSE)</f>
        <v>0</v>
      </c>
      <c r="AG26" s="62" t="str">
        <f>'Policy and AtR (1-3)'!AD39</f>
        <v>fill in</v>
      </c>
      <c r="AH26" s="62"/>
      <c r="AI26" s="64">
        <f>VLOOKUP(AG26,Codes!$B$65:$BF$71,56,FALSE)</f>
        <v>0</v>
      </c>
      <c r="AL26" s="129"/>
    </row>
    <row r="27" spans="1:38" ht="15.75" x14ac:dyDescent="0.25">
      <c r="K27">
        <v>10</v>
      </c>
      <c r="L27" t="str">
        <f>'Policy and AtR (1-3)'!L40</f>
        <v>Animal welfare</v>
      </c>
      <c r="R27" s="18"/>
      <c r="S27" s="61">
        <f>Codes!BF63</f>
        <v>2</v>
      </c>
      <c r="T27" s="18"/>
      <c r="U27" s="62" t="str">
        <f>'Policy and AtR (1-3)'!R40</f>
        <v>fill in</v>
      </c>
      <c r="V27" s="62"/>
      <c r="W27" s="64">
        <f>VLOOKUP(U27,Codes!$B$65:$BF$71,57,FALSE)</f>
        <v>0</v>
      </c>
      <c r="X27" s="63" t="str">
        <f>'Policy and AtR (1-3)'!U40</f>
        <v>fill in</v>
      </c>
      <c r="Y27" s="63"/>
      <c r="Z27" s="66">
        <f>VLOOKUP(X27,Codes!$B$65:$BF$71,57,FALSE)</f>
        <v>0</v>
      </c>
      <c r="AA27" s="62" t="str">
        <f>'Policy and AtR (1-3)'!X40</f>
        <v>fill in</v>
      </c>
      <c r="AB27" s="62"/>
      <c r="AC27" s="64">
        <f>VLOOKUP(AA27,Codes!$B$65:$BF$71,57,FALSE)</f>
        <v>0</v>
      </c>
      <c r="AD27" s="63" t="str">
        <f>'Policy and AtR (1-3)'!AA40</f>
        <v>fill in</v>
      </c>
      <c r="AE27" s="63"/>
      <c r="AF27" s="66">
        <f>VLOOKUP(AD27,Codes!$B$65:$BF$71,57,FALSE)</f>
        <v>0</v>
      </c>
      <c r="AG27" s="62" t="str">
        <f>'Policy and AtR (1-3)'!AD40</f>
        <v>fill in</v>
      </c>
      <c r="AH27" s="62"/>
      <c r="AI27" s="64">
        <f>VLOOKUP(AG27,Codes!$B$65:$BF$71,57,FALSE)</f>
        <v>0</v>
      </c>
      <c r="AL27" s="129"/>
    </row>
    <row r="28" spans="1:38" ht="15.75" x14ac:dyDescent="0.25">
      <c r="A28" s="125"/>
      <c r="B28" s="125"/>
      <c r="C28" s="125"/>
      <c r="D28" s="125"/>
      <c r="E28" s="125"/>
      <c r="F28" s="125"/>
      <c r="G28" s="125"/>
      <c r="H28" s="125"/>
      <c r="I28" s="125"/>
      <c r="J28" s="125"/>
      <c r="K28" s="125"/>
      <c r="L28" s="125"/>
      <c r="M28" s="125"/>
      <c r="N28" s="125"/>
      <c r="O28" s="125"/>
      <c r="P28" s="125"/>
      <c r="Q28" s="125"/>
      <c r="R28" s="125"/>
      <c r="S28" s="126"/>
      <c r="T28" s="125"/>
      <c r="U28" s="127"/>
      <c r="V28" s="127"/>
      <c r="W28" s="128"/>
      <c r="X28" s="127"/>
      <c r="Y28" s="127"/>
      <c r="Z28" s="128"/>
      <c r="AA28" s="127"/>
      <c r="AB28" s="127"/>
      <c r="AC28" s="128"/>
      <c r="AD28" s="127"/>
      <c r="AE28" s="127"/>
      <c r="AF28" s="128"/>
      <c r="AG28" s="127"/>
      <c r="AH28" s="127"/>
      <c r="AI28" s="128"/>
      <c r="AJ28" s="125"/>
    </row>
    <row r="29" spans="1:38" x14ac:dyDescent="0.25">
      <c r="N29" s="130" t="s">
        <v>370</v>
      </c>
      <c r="O29" s="130"/>
      <c r="P29" s="130"/>
      <c r="Q29" s="131">
        <f>SUM(S30:S66)</f>
        <v>60</v>
      </c>
      <c r="R29" s="18"/>
      <c r="S29" s="18"/>
      <c r="T29" s="18"/>
      <c r="U29" s="62" t="s">
        <v>317</v>
      </c>
      <c r="V29" s="62"/>
      <c r="W29" s="62" t="s">
        <v>504</v>
      </c>
      <c r="X29" s="63" t="str">
        <f>U29</f>
        <v>Answer</v>
      </c>
      <c r="Y29" s="63"/>
      <c r="Z29" s="63" t="str">
        <f>W29</f>
        <v>Score</v>
      </c>
      <c r="AA29" s="62" t="str">
        <f>U29</f>
        <v>Answer</v>
      </c>
      <c r="AB29" s="62"/>
      <c r="AC29" s="62" t="str">
        <f>W29</f>
        <v>Score</v>
      </c>
      <c r="AD29" s="63" t="str">
        <f>U29</f>
        <v>Answer</v>
      </c>
      <c r="AE29" s="63"/>
      <c r="AF29" s="63" t="str">
        <f>W29</f>
        <v>Score</v>
      </c>
      <c r="AG29" s="62" t="str">
        <f>U29</f>
        <v>Answer</v>
      </c>
      <c r="AH29" s="62"/>
      <c r="AI29" s="62" t="str">
        <f>W29</f>
        <v>Score</v>
      </c>
    </row>
    <row r="30" spans="1:38" ht="18.75" x14ac:dyDescent="0.25">
      <c r="A30" s="57">
        <f>'Policy and AtR (1-3)'!A42</f>
        <v>2</v>
      </c>
      <c r="B30" s="54" t="str">
        <f>'Policy and AtR (1-3)'!B42</f>
        <v>Is IRBC integrated in your business operations?</v>
      </c>
      <c r="C30" s="52"/>
      <c r="D30" s="52"/>
      <c r="E30" s="52"/>
      <c r="F30" s="52"/>
      <c r="G30" s="52"/>
      <c r="H30" s="52"/>
      <c r="I30" s="52"/>
      <c r="J30" s="52"/>
      <c r="K30" s="52"/>
      <c r="L30" s="52"/>
      <c r="M30" s="52"/>
      <c r="N30" s="52"/>
      <c r="O30" s="52"/>
      <c r="P30" s="52"/>
      <c r="R30" s="18"/>
      <c r="S30" s="61"/>
      <c r="T30" s="18"/>
      <c r="U30" s="62"/>
      <c r="V30" s="62"/>
      <c r="W30" s="64"/>
      <c r="X30" s="63"/>
      <c r="Y30" s="63"/>
      <c r="Z30" s="66"/>
      <c r="AA30" s="62"/>
      <c r="AB30" s="62"/>
      <c r="AC30" s="64"/>
      <c r="AD30" s="63"/>
      <c r="AE30" s="63"/>
      <c r="AF30" s="66"/>
      <c r="AG30" s="62"/>
      <c r="AH30" s="62"/>
      <c r="AI30" s="64"/>
      <c r="AL30" s="129"/>
    </row>
    <row r="31" spans="1:38" ht="15.75" x14ac:dyDescent="0.25">
      <c r="B31" s="101" t="s">
        <v>62</v>
      </c>
      <c r="C31" t="str">
        <f>'Policy and AtR (1-3)'!C45</f>
        <v>Is the IRBC policy communicated internally?</v>
      </c>
      <c r="R31" s="18"/>
      <c r="S31" s="61">
        <f>Codes!G63</f>
        <v>2</v>
      </c>
      <c r="T31" s="18"/>
      <c r="U31" s="62" t="str">
        <f>'Policy and AtR (1-3)'!R45</f>
        <v>fill in</v>
      </c>
      <c r="V31" s="62"/>
      <c r="W31" s="64">
        <f>VLOOKUP(U31,Codes!$B$65:$BF$71,6,FALSE)</f>
        <v>0</v>
      </c>
      <c r="X31" s="63" t="str">
        <f>'Policy and AtR (1-3)'!U45</f>
        <v>fill in</v>
      </c>
      <c r="Y31" s="63"/>
      <c r="Z31" s="66">
        <f>VLOOKUP(X31,Codes!$B$65:$BF$71,6,FALSE)</f>
        <v>0</v>
      </c>
      <c r="AA31" s="62" t="str">
        <f>'Policy and AtR (1-3)'!X45</f>
        <v>fill in</v>
      </c>
      <c r="AB31" s="62"/>
      <c r="AC31" s="64">
        <f>VLOOKUP(AA31,Codes!$B$65:$BF$71,6,FALSE)</f>
        <v>0</v>
      </c>
      <c r="AD31" s="63" t="str">
        <f>'Policy and AtR (1-3)'!AA45</f>
        <v>fill in</v>
      </c>
      <c r="AE31" s="63"/>
      <c r="AF31" s="66">
        <f>VLOOKUP(AD31,Codes!$B$65:$BF$71,6,FALSE)</f>
        <v>0</v>
      </c>
      <c r="AG31" s="62" t="str">
        <f>'Policy and AtR (1-3)'!AD45</f>
        <v>fill in</v>
      </c>
      <c r="AH31" s="62"/>
      <c r="AI31" s="64">
        <f>VLOOKUP(AG31,Codes!$B$65:$BF$71,6,FALSE)</f>
        <v>0</v>
      </c>
      <c r="AL31" s="129"/>
    </row>
    <row r="32" spans="1:38" ht="15.75" x14ac:dyDescent="0.25">
      <c r="B32" s="101" t="s">
        <v>63</v>
      </c>
      <c r="C32" t="str">
        <f>'Policy and AtR (1-3)'!C50</f>
        <v>Is this IRBC policy publicly accessible?</v>
      </c>
      <c r="R32" s="18"/>
      <c r="S32" s="61">
        <f>Codes!H63</f>
        <v>2</v>
      </c>
      <c r="T32" s="18"/>
      <c r="U32" s="62" t="str">
        <f>'Policy and AtR (1-3)'!R50</f>
        <v>fill in</v>
      </c>
      <c r="V32" s="62"/>
      <c r="W32" s="64">
        <f>VLOOKUP(U32,Codes!$B$65:$BF$71,7,FALSE)</f>
        <v>0</v>
      </c>
      <c r="X32" s="63" t="str">
        <f>'Policy and AtR (1-3)'!U50</f>
        <v>fill in</v>
      </c>
      <c r="Y32" s="63"/>
      <c r="Z32" s="66">
        <f>VLOOKUP(X32,Codes!$B$65:$BF$71,7,FALSE)</f>
        <v>0</v>
      </c>
      <c r="AA32" s="62" t="str">
        <f>'Policy and AtR (1-3)'!X50</f>
        <v>fill in</v>
      </c>
      <c r="AB32" s="62"/>
      <c r="AC32" s="64">
        <f>VLOOKUP(AA32,Codes!$B$65:$BF$71,7,FALSE)</f>
        <v>0</v>
      </c>
      <c r="AD32" s="63" t="str">
        <f>'Policy and AtR (1-3)'!AA50</f>
        <v>fill in</v>
      </c>
      <c r="AE32" s="63"/>
      <c r="AF32" s="66">
        <f>VLOOKUP(AD32,Codes!$B$65:$BF$71,7,FALSE)</f>
        <v>0</v>
      </c>
      <c r="AG32" s="62" t="str">
        <f>'Policy and AtR (1-3)'!AD50</f>
        <v>fill in</v>
      </c>
      <c r="AH32" s="62"/>
      <c r="AI32" s="64">
        <f>VLOOKUP(AG32,Codes!$B$65:$BF$71,7,FALSE)</f>
        <v>0</v>
      </c>
      <c r="AL32" s="129"/>
    </row>
    <row r="33" spans="2:38" ht="15.75" x14ac:dyDescent="0.25">
      <c r="B33" s="101" t="s">
        <v>64</v>
      </c>
      <c r="C33" t="str">
        <f>'Policy and AtR (1-3)'!C55</f>
        <v>Has specific staff been designated who is responsible for the daily implementation of the IRBC policy?</v>
      </c>
      <c r="R33" s="18"/>
      <c r="S33" s="61">
        <f>Codes!I63</f>
        <v>2</v>
      </c>
      <c r="T33" s="18"/>
      <c r="U33" s="62" t="str">
        <f>'Policy and AtR (1-3)'!R55</f>
        <v>fill in</v>
      </c>
      <c r="V33" s="62"/>
      <c r="W33" s="64">
        <f>VLOOKUP(U33,Codes!$B$65:$BF$71,8,FALSE)</f>
        <v>0</v>
      </c>
      <c r="X33" s="63" t="str">
        <f>'Policy and AtR (1-3)'!U55</f>
        <v>fill in</v>
      </c>
      <c r="Y33" s="63"/>
      <c r="Z33" s="66">
        <f>VLOOKUP(X33,Codes!$B$65:$BF$71,8,FALSE)</f>
        <v>0</v>
      </c>
      <c r="AA33" s="62" t="str">
        <f>'Policy and AtR (1-3)'!X55</f>
        <v>fill in</v>
      </c>
      <c r="AB33" s="62"/>
      <c r="AC33" s="64">
        <f>VLOOKUP(AA33,Codes!$B$65:$BF$71,8,FALSE)</f>
        <v>0</v>
      </c>
      <c r="AD33" s="63" t="str">
        <f>'Policy and AtR (1-3)'!AA55</f>
        <v>fill in</v>
      </c>
      <c r="AE33" s="63"/>
      <c r="AF33" s="66">
        <f>VLOOKUP(AD33,Codes!$B$65:$BF$71,8,FALSE)</f>
        <v>0</v>
      </c>
      <c r="AG33" s="62" t="str">
        <f>'Policy and AtR (1-3)'!AD55</f>
        <v>fill in</v>
      </c>
      <c r="AH33" s="62"/>
      <c r="AI33" s="64">
        <f>VLOOKUP(AG33,Codes!$B$65:$BF$71,8,FALSE)</f>
        <v>0</v>
      </c>
      <c r="AL33" s="129"/>
    </row>
    <row r="34" spans="2:38" ht="15.75" x14ac:dyDescent="0.25">
      <c r="B34" s="101" t="s">
        <v>65</v>
      </c>
      <c r="C34" t="str">
        <f>'Policy and AtR (1-3)'!C60</f>
        <v>Are other departments involved in implementing the IRBC policy?</v>
      </c>
      <c r="R34" s="18"/>
      <c r="S34" s="61">
        <f>Codes!J63</f>
        <v>2</v>
      </c>
      <c r="T34" s="18"/>
      <c r="U34" s="62" t="str">
        <f>'Policy and AtR (1-3)'!R60</f>
        <v>fill in</v>
      </c>
      <c r="V34" s="62"/>
      <c r="W34" s="64">
        <f>VLOOKUP(U34,Codes!$B$65:$BF$71,9,FALSE)</f>
        <v>0</v>
      </c>
      <c r="X34" s="63" t="str">
        <f>'Policy and AtR (1-3)'!U60</f>
        <v>fill in</v>
      </c>
      <c r="Y34" s="63"/>
      <c r="Z34" s="66">
        <f>VLOOKUP(X34,Codes!$B$65:$BF$71,9,FALSE)</f>
        <v>0</v>
      </c>
      <c r="AA34" s="62" t="str">
        <f>'Policy and AtR (1-3)'!X60</f>
        <v>fill in</v>
      </c>
      <c r="AB34" s="62"/>
      <c r="AC34" s="64">
        <f>VLOOKUP(AA34,Codes!$B$65:$BF$71,9,FALSE)</f>
        <v>0</v>
      </c>
      <c r="AD34" s="63" t="str">
        <f>'Policy and AtR (1-3)'!AA60</f>
        <v>fill in</v>
      </c>
      <c r="AE34" s="63"/>
      <c r="AF34" s="66">
        <f>VLOOKUP(AD34,Codes!$B$65:$BF$71,9,FALSE)</f>
        <v>0</v>
      </c>
      <c r="AG34" s="62" t="str">
        <f>'Policy and AtR (1-3)'!AD60</f>
        <v>fill in</v>
      </c>
      <c r="AH34" s="62"/>
      <c r="AI34" s="64">
        <f>VLOOKUP(AG34,Codes!$B$65:$BF$71,9,FALSE)</f>
        <v>0</v>
      </c>
      <c r="AL34" s="129"/>
    </row>
    <row r="35" spans="2:38" ht="15.75" x14ac:dyDescent="0.25">
      <c r="B35" s="101" t="s">
        <v>66</v>
      </c>
      <c r="C35" t="str">
        <f>'Policy and AtR (1-3)'!C65</f>
        <v>Does your procurement or supplier policy contain sustainability issues?</v>
      </c>
      <c r="R35" s="18"/>
      <c r="S35" s="61">
        <f>Codes!K63</f>
        <v>2</v>
      </c>
      <c r="T35" s="18"/>
      <c r="U35" s="62" t="str">
        <f>'Policy and AtR (1-3)'!R65</f>
        <v>fill in</v>
      </c>
      <c r="V35" s="62"/>
      <c r="W35" s="64">
        <f>VLOOKUP(U35,Codes!$B$65:$BF$71,10,FALSE)</f>
        <v>0</v>
      </c>
      <c r="X35" s="63" t="str">
        <f>'Policy and AtR (1-3)'!U65</f>
        <v>fill in</v>
      </c>
      <c r="Y35" s="63"/>
      <c r="Z35" s="66">
        <f>VLOOKUP(X35,Codes!$B$65:$BF$71,10,FALSE)</f>
        <v>0</v>
      </c>
      <c r="AA35" s="62" t="str">
        <f>'Policy and AtR (1-3)'!X65</f>
        <v>fill in</v>
      </c>
      <c r="AB35" s="62"/>
      <c r="AC35" s="64">
        <f>VLOOKUP(AA35,Codes!$B$65:$BF$71,10,FALSE)</f>
        <v>0</v>
      </c>
      <c r="AD35" s="63" t="str">
        <f>'Policy and AtR (1-3)'!AA65</f>
        <v>fill in</v>
      </c>
      <c r="AE35" s="63"/>
      <c r="AF35" s="66">
        <f>VLOOKUP(AD35,Codes!$B$65:$BF$71,10,FALSE)</f>
        <v>0</v>
      </c>
      <c r="AG35" s="62" t="str">
        <f>'Policy and AtR (1-3)'!AD65</f>
        <v>fill in</v>
      </c>
      <c r="AH35" s="62"/>
      <c r="AI35" s="64">
        <f>VLOOKUP(AG35,Codes!$B$65:$BF$71,10,FALSE)</f>
        <v>0</v>
      </c>
      <c r="AL35" s="129"/>
    </row>
    <row r="36" spans="2:38" ht="40.15" customHeight="1" x14ac:dyDescent="0.25">
      <c r="B36" s="101" t="s">
        <v>194</v>
      </c>
      <c r="C36" s="104" t="str">
        <f>Baseline!C36</f>
        <v>If so, who within your company is responsible for carrying out sustainable procurement?</v>
      </c>
      <c r="R36" s="61"/>
      <c r="S36" s="61" t="s">
        <v>108</v>
      </c>
      <c r="T36" s="61"/>
      <c r="U36" s="271" t="str">
        <f>'Policy and AtR (1-3)'!R70</f>
        <v>-</v>
      </c>
      <c r="V36" s="271"/>
      <c r="W36" s="271"/>
      <c r="X36" s="272" t="str">
        <f>'Policy and AtR (1-3)'!U70</f>
        <v>-</v>
      </c>
      <c r="Y36" s="272"/>
      <c r="Z36" s="272"/>
      <c r="AA36" s="271" t="str">
        <f>'Policy and AtR (1-3)'!X70</f>
        <v>-</v>
      </c>
      <c r="AB36" s="271"/>
      <c r="AC36" s="271"/>
      <c r="AD36" s="272" t="str">
        <f>'Policy and AtR (1-3)'!AA70</f>
        <v>-</v>
      </c>
      <c r="AE36" s="272"/>
      <c r="AF36" s="272"/>
      <c r="AG36" s="271" t="str">
        <f>'Policy and AtR (1-3)'!AD70</f>
        <v>-</v>
      </c>
      <c r="AH36" s="271"/>
      <c r="AI36" s="271"/>
    </row>
    <row r="37" spans="2:38" ht="15.75" x14ac:dyDescent="0.25">
      <c r="B37" s="101" t="s">
        <v>67</v>
      </c>
      <c r="C37" t="str">
        <f>'Policy and AtR (1-3)'!C72</f>
        <v>Does the evaluation of suppliers' performance include a test of compliance with your company's sustainability policy?</v>
      </c>
      <c r="R37" s="18"/>
      <c r="S37" s="61">
        <f>Codes!L63</f>
        <v>2</v>
      </c>
      <c r="T37" s="18"/>
      <c r="U37" s="62" t="str">
        <f>'Policy and AtR (1-3)'!R72</f>
        <v>fill in</v>
      </c>
      <c r="V37" s="62"/>
      <c r="W37" s="64">
        <f>VLOOKUP(U37,Codes!$B$65:$BF$71,11,FALSE)</f>
        <v>0</v>
      </c>
      <c r="X37" s="63" t="str">
        <f>'Policy and AtR (1-3)'!U72</f>
        <v>fill in</v>
      </c>
      <c r="Y37" s="63"/>
      <c r="Z37" s="66">
        <f>VLOOKUP(X37,Codes!$B$65:$BF$71,11,FALSE)</f>
        <v>0</v>
      </c>
      <c r="AA37" s="62" t="str">
        <f>'Policy and AtR (1-3)'!X72</f>
        <v>fill in</v>
      </c>
      <c r="AB37" s="62"/>
      <c r="AC37" s="64">
        <f>VLOOKUP(AA37,Codes!$B$65:$BF$71,11,FALSE)</f>
        <v>0</v>
      </c>
      <c r="AD37" s="63" t="str">
        <f>'Policy and AtR (1-3)'!AA72</f>
        <v>fill in</v>
      </c>
      <c r="AE37" s="63"/>
      <c r="AF37" s="66">
        <f>VLOOKUP(AD37,Codes!$B$65:$BF$71,11,FALSE)</f>
        <v>0</v>
      </c>
      <c r="AG37" s="62" t="str">
        <f>'Policy and AtR (1-3)'!AD72</f>
        <v>fill in</v>
      </c>
      <c r="AH37" s="62"/>
      <c r="AI37" s="64">
        <f>VLOOKUP(AG37,Codes!$B$65:$BF$71,11,FALSE)</f>
        <v>0</v>
      </c>
      <c r="AL37" s="129"/>
    </row>
    <row r="38" spans="2:38" ht="15.75" x14ac:dyDescent="0.25">
      <c r="B38" s="101" t="s">
        <v>195</v>
      </c>
      <c r="C38" s="52" t="str">
        <f>Baseline!C39</f>
        <v>We do not (yet) have a sustainability policy</v>
      </c>
      <c r="D38" s="52"/>
      <c r="E38" s="52"/>
      <c r="F38" s="52"/>
      <c r="G38" s="52"/>
      <c r="H38" s="52"/>
      <c r="I38" s="52"/>
      <c r="J38" s="52"/>
      <c r="K38" s="52"/>
      <c r="L38" s="52"/>
      <c r="M38" s="52"/>
      <c r="R38" s="18"/>
      <c r="S38" s="61">
        <f>Codes!C100</f>
        <v>0</v>
      </c>
      <c r="T38" s="18"/>
      <c r="U38" s="62"/>
      <c r="V38" s="62"/>
      <c r="W38" s="64">
        <f>IF(Codes!A94=TRUE,Codes!C94,Codes!C100)</f>
        <v>0</v>
      </c>
      <c r="X38" s="63"/>
      <c r="Y38" s="63"/>
      <c r="Z38" s="66">
        <f>IF(Codes!A94=TRUE,Codes!C94,Codes!C100)</f>
        <v>0</v>
      </c>
      <c r="AA38" s="62"/>
      <c r="AB38" s="62"/>
      <c r="AC38" s="64">
        <f>IF(Codes!A94=TRUE,Codes!C94,Codes!C100)</f>
        <v>0</v>
      </c>
      <c r="AD38" s="63"/>
      <c r="AE38" s="63"/>
      <c r="AF38" s="66">
        <f>IF(Codes!A94=TRUE,Codes!C94,Codes!C100)</f>
        <v>0</v>
      </c>
      <c r="AG38" s="62"/>
      <c r="AH38" s="62"/>
      <c r="AI38" s="64">
        <f>IF(Codes!A94=TRUE,Codes!C94,Codes!C100)</f>
        <v>0</v>
      </c>
      <c r="AL38" s="129"/>
    </row>
    <row r="39" spans="2:38" ht="15.75" x14ac:dyDescent="0.25">
      <c r="B39" s="104"/>
      <c r="C39" s="52" t="str">
        <f>Baseline!C40</f>
        <v>We do have a sustainability policy</v>
      </c>
      <c r="D39" s="52"/>
      <c r="E39" s="52"/>
      <c r="F39" s="52"/>
      <c r="G39" s="52"/>
      <c r="H39" s="52"/>
      <c r="I39" s="52"/>
      <c r="J39" s="52"/>
      <c r="K39" s="52"/>
      <c r="L39" s="52"/>
      <c r="M39" s="52"/>
      <c r="R39" s="18"/>
      <c r="S39" s="61">
        <f>Codes!C95</f>
        <v>1</v>
      </c>
      <c r="T39" s="18"/>
      <c r="U39" s="62"/>
      <c r="V39" s="62"/>
      <c r="W39" s="64">
        <f>IF(Codes!A95=TRUE,Codes!C95,Codes!C101)</f>
        <v>0</v>
      </c>
      <c r="X39" s="63"/>
      <c r="Y39" s="63"/>
      <c r="Z39" s="66">
        <f>IF(Codes!A95=TRUE,Codes!C95,Codes!C101)</f>
        <v>0</v>
      </c>
      <c r="AA39" s="62"/>
      <c r="AB39" s="62"/>
      <c r="AC39" s="64">
        <f>IF(Codes!A95=TRUE,Codes!C95,Codes!C101)</f>
        <v>0</v>
      </c>
      <c r="AD39" s="63"/>
      <c r="AE39" s="63"/>
      <c r="AF39" s="66">
        <f>IF(Codes!A95=TRUE,Codes!C95,Codes!C101)</f>
        <v>0</v>
      </c>
      <c r="AG39" s="62"/>
      <c r="AH39" s="62"/>
      <c r="AI39" s="64">
        <f>IF(Codes!A95=TRUE,Codes!C95,Codes!C101)</f>
        <v>0</v>
      </c>
      <c r="AL39" s="129"/>
    </row>
    <row r="40" spans="2:38" ht="15.75" x14ac:dyDescent="0.25">
      <c r="B40" s="104"/>
      <c r="C40" s="52" t="str">
        <f>Baseline!C41</f>
        <v>Our General Purchase Conditions contain a reference to our sustainability policy</v>
      </c>
      <c r="D40" s="52"/>
      <c r="E40" s="52"/>
      <c r="F40" s="52"/>
      <c r="G40" s="52"/>
      <c r="H40" s="52"/>
      <c r="I40" s="52"/>
      <c r="J40" s="52"/>
      <c r="K40" s="52"/>
      <c r="L40" s="52"/>
      <c r="M40" s="52"/>
      <c r="R40" s="18"/>
      <c r="S40" s="61">
        <f>Codes!C96</f>
        <v>2</v>
      </c>
      <c r="T40" s="18"/>
      <c r="U40" s="62"/>
      <c r="V40" s="62"/>
      <c r="W40" s="64">
        <f>IF(Codes!A96=TRUE,Codes!C96,Codes!C102)</f>
        <v>0</v>
      </c>
      <c r="X40" s="63"/>
      <c r="Y40" s="63"/>
      <c r="Z40" s="66">
        <f>IF(Codes!A96=TRUE,Codes!C96,Codes!C102)</f>
        <v>0</v>
      </c>
      <c r="AA40" s="62"/>
      <c r="AB40" s="62"/>
      <c r="AC40" s="64">
        <f>IF(Codes!A96=TRUE,Codes!C96,Codes!C102)</f>
        <v>0</v>
      </c>
      <c r="AD40" s="63"/>
      <c r="AE40" s="63"/>
      <c r="AF40" s="66">
        <f>IF(Codes!A96=TRUE,Codes!C96,Codes!C102)</f>
        <v>0</v>
      </c>
      <c r="AG40" s="62"/>
      <c r="AH40" s="62"/>
      <c r="AI40" s="64">
        <f>IF(Codes!A96=TRUE,Codes!C96,Codes!C102)</f>
        <v>0</v>
      </c>
      <c r="AL40" s="129"/>
    </row>
    <row r="41" spans="2:38" ht="15.75" x14ac:dyDescent="0.25">
      <c r="B41" s="104"/>
      <c r="C41" s="275" t="str">
        <f>Baseline!C42</f>
        <v>The contract explicitly asks the supplier to subscribe to our policy</v>
      </c>
      <c r="D41" s="275"/>
      <c r="E41" s="275"/>
      <c r="F41" s="275"/>
      <c r="G41" s="275"/>
      <c r="H41" s="275"/>
      <c r="I41" s="275"/>
      <c r="J41" s="275"/>
      <c r="K41" s="275"/>
      <c r="L41" s="275"/>
      <c r="M41" s="275"/>
      <c r="R41" s="18"/>
      <c r="S41" s="61">
        <f>Codes!C97</f>
        <v>3</v>
      </c>
      <c r="T41" s="18"/>
      <c r="U41" s="62"/>
      <c r="V41" s="62"/>
      <c r="W41" s="64">
        <f>IF(Codes!A97=TRUE,Codes!C97,Codes!C103)</f>
        <v>0</v>
      </c>
      <c r="X41" s="63"/>
      <c r="Y41" s="63"/>
      <c r="Z41" s="66">
        <f>IF(Codes!A97=TRUE,Codes!C97,Codes!C103)</f>
        <v>0</v>
      </c>
      <c r="AA41" s="62"/>
      <c r="AB41" s="62"/>
      <c r="AC41" s="64">
        <f>IF(Codes!A97=TRUE,Codes!C97,Codes!C103)</f>
        <v>0</v>
      </c>
      <c r="AD41" s="63"/>
      <c r="AE41" s="63"/>
      <c r="AF41" s="66">
        <f>IF(Codes!A97=TRUE,Codes!C97,Codes!C103)</f>
        <v>0</v>
      </c>
      <c r="AG41" s="62"/>
      <c r="AH41" s="62"/>
      <c r="AI41" s="64">
        <f>IF(Codes!A97=TRUE,Codes!C97,Codes!C103)</f>
        <v>0</v>
      </c>
      <c r="AL41" s="129"/>
    </row>
    <row r="42" spans="2:38" ht="15.75" x14ac:dyDescent="0.25">
      <c r="B42" s="104"/>
      <c r="C42" s="52" t="str">
        <f>Baseline!C43</f>
        <v>We have a system in operation of Evaluation and performance of suppliers and producers who work with us</v>
      </c>
      <c r="D42" s="52"/>
      <c r="E42" s="52"/>
      <c r="F42" s="52"/>
      <c r="G42" s="52"/>
      <c r="H42" s="52"/>
      <c r="I42" s="52"/>
      <c r="J42" s="52"/>
      <c r="K42" s="52"/>
      <c r="L42" s="52"/>
      <c r="M42" s="52"/>
      <c r="R42" s="18"/>
      <c r="S42" s="61">
        <f>Codes!C98</f>
        <v>3</v>
      </c>
      <c r="T42" s="18"/>
      <c r="U42" s="62"/>
      <c r="V42" s="62"/>
      <c r="W42" s="64">
        <f>IF(Codes!A98=TRUE,Codes!C98,Codes!C104)</f>
        <v>0</v>
      </c>
      <c r="X42" s="63"/>
      <c r="Y42" s="63"/>
      <c r="Z42" s="66">
        <f>IF(Codes!A98=TRUE,Codes!C98,Codes!C104)</f>
        <v>0</v>
      </c>
      <c r="AA42" s="62"/>
      <c r="AB42" s="62"/>
      <c r="AC42" s="64">
        <f>IF(Codes!A98=TRUE,Codes!C98,Codes!C104)</f>
        <v>0</v>
      </c>
      <c r="AD42" s="63"/>
      <c r="AE42" s="63"/>
      <c r="AF42" s="66">
        <f>IF(Codes!A98=TRUE,Codes!C98,Codes!C104)</f>
        <v>0</v>
      </c>
      <c r="AG42" s="62"/>
      <c r="AH42" s="62"/>
      <c r="AI42" s="64">
        <f>IF(Codes!A98=TRUE,Codes!C98,Codes!C104)</f>
        <v>0</v>
      </c>
      <c r="AL42" s="129"/>
    </row>
    <row r="43" spans="2:38" ht="15.75" x14ac:dyDescent="0.25">
      <c r="B43" s="104"/>
      <c r="C43" s="52" t="str">
        <f>Baseline!C44</f>
        <v>We connect consequences with regard to doing business to non-compliance with our policy</v>
      </c>
      <c r="D43" s="52"/>
      <c r="E43" s="52"/>
      <c r="F43" s="52"/>
      <c r="G43" s="52"/>
      <c r="H43" s="52"/>
      <c r="I43" s="52"/>
      <c r="J43" s="52"/>
      <c r="K43" s="52"/>
      <c r="L43" s="52"/>
      <c r="M43" s="52"/>
      <c r="R43" s="18"/>
      <c r="S43" s="61">
        <f>Codes!C99</f>
        <v>3</v>
      </c>
      <c r="T43" s="18"/>
      <c r="U43" s="62"/>
      <c r="V43" s="62"/>
      <c r="W43" s="64">
        <f>IF(Codes!A99=TRUE,Codes!C99,Codes!C105)</f>
        <v>0</v>
      </c>
      <c r="X43" s="63"/>
      <c r="Y43" s="63"/>
      <c r="Z43" s="66">
        <f>IF(Codes!A99=TRUE,Codes!C99,Codes!C105)</f>
        <v>0</v>
      </c>
      <c r="AA43" s="62"/>
      <c r="AB43" s="62"/>
      <c r="AC43" s="64">
        <f>IF(Codes!A99=TRUE,Codes!C99,Codes!C105)</f>
        <v>0</v>
      </c>
      <c r="AD43" s="63"/>
      <c r="AE43" s="63"/>
      <c r="AF43" s="66">
        <f>IF(Codes!A99=TRUE,Codes!C99,Codes!C105)</f>
        <v>0</v>
      </c>
      <c r="AG43" s="62"/>
      <c r="AH43" s="62"/>
      <c r="AI43" s="64">
        <f>IF(Codes!A99=TRUE,Codes!C99,Codes!C105)</f>
        <v>0</v>
      </c>
      <c r="AL43" s="129"/>
    </row>
    <row r="44" spans="2:38" ht="15.75" x14ac:dyDescent="0.25">
      <c r="B44" s="101" t="s">
        <v>198</v>
      </c>
      <c r="C44" t="str">
        <f>'Policy and AtR (1-3)'!C89</f>
        <v>Which sustainability issues are part of your procurement or supplier policy?</v>
      </c>
      <c r="D44" s="52"/>
      <c r="E44" s="52"/>
      <c r="F44" s="52"/>
      <c r="G44" s="52"/>
      <c r="H44" s="52"/>
      <c r="I44" s="52"/>
      <c r="J44" s="52"/>
      <c r="K44" s="52"/>
      <c r="L44" s="52"/>
      <c r="M44" s="52"/>
      <c r="R44" s="18"/>
      <c r="S44" s="61"/>
      <c r="T44" s="18"/>
      <c r="U44" s="62"/>
      <c r="V44" s="62"/>
      <c r="W44" s="64"/>
      <c r="X44" s="63"/>
      <c r="Y44" s="63"/>
      <c r="Z44" s="66"/>
      <c r="AA44" s="62"/>
      <c r="AB44" s="62"/>
      <c r="AC44" s="64"/>
      <c r="AD44" s="63"/>
      <c r="AE44" s="63"/>
      <c r="AF44" s="66"/>
      <c r="AG44" s="62"/>
      <c r="AH44" s="62"/>
      <c r="AI44" s="64"/>
    </row>
    <row r="45" spans="2:38" ht="15.75" x14ac:dyDescent="0.25">
      <c r="L45" t="str">
        <f>'Policy and AtR (1-3)'!L90</f>
        <v>Discrimination</v>
      </c>
      <c r="R45" s="18"/>
      <c r="S45" s="61">
        <f>Codes!U87</f>
        <v>2</v>
      </c>
      <c r="T45" s="18"/>
      <c r="U45" s="62" t="str">
        <f>'Policy and AtR (1-3)'!R90</f>
        <v>fill in</v>
      </c>
      <c r="V45" s="62"/>
      <c r="W45" s="64">
        <f>VLOOKUP(U45,Codes!$T$89:$AD$94,2,FALSE)</f>
        <v>0</v>
      </c>
      <c r="X45" s="63" t="str">
        <f>'Policy and AtR (1-3)'!U90</f>
        <v>fill in</v>
      </c>
      <c r="Y45" s="63"/>
      <c r="Z45" s="66">
        <f>VLOOKUP(X45,Codes!$T$89:$AD$94,2,FALSE)</f>
        <v>0</v>
      </c>
      <c r="AA45" s="62" t="str">
        <f>'Policy and AtR (1-3)'!X90</f>
        <v>fill in</v>
      </c>
      <c r="AB45" s="62"/>
      <c r="AC45" s="64">
        <f>VLOOKUP(AA45,Codes!$T$89:$AD$94,2,FALSE)</f>
        <v>0</v>
      </c>
      <c r="AD45" s="63" t="str">
        <f>'Policy and AtR (1-3)'!AA90</f>
        <v>fill in</v>
      </c>
      <c r="AE45" s="63"/>
      <c r="AF45" s="66">
        <f>VLOOKUP(AD45,Codes!$T$89:$AD$94,2,FALSE)</f>
        <v>0</v>
      </c>
      <c r="AG45" s="62" t="str">
        <f>'Policy and AtR (1-3)'!AD90</f>
        <v>fill in</v>
      </c>
      <c r="AH45" s="62"/>
      <c r="AI45" s="64">
        <f>VLOOKUP(AG45,Codes!$T$89:$AD$94,2,FALSE)</f>
        <v>0</v>
      </c>
      <c r="AL45" s="129"/>
    </row>
    <row r="46" spans="2:38" ht="15.75" x14ac:dyDescent="0.25">
      <c r="C46" s="52"/>
      <c r="D46" s="52"/>
      <c r="E46" s="52"/>
      <c r="F46" s="52"/>
      <c r="G46" s="52"/>
      <c r="H46" s="52"/>
      <c r="I46" s="52"/>
      <c r="J46" s="52"/>
      <c r="K46" s="52"/>
      <c r="L46" t="str">
        <f>'Policy and AtR (1-3)'!L91</f>
        <v>Child Labour</v>
      </c>
      <c r="M46" s="52"/>
      <c r="R46" s="18"/>
      <c r="S46" s="61">
        <f>Codes!V87</f>
        <v>2</v>
      </c>
      <c r="T46" s="18"/>
      <c r="U46" s="62" t="str">
        <f>'Policy and AtR (1-3)'!R91</f>
        <v>fill in</v>
      </c>
      <c r="V46" s="62"/>
      <c r="W46" s="64">
        <f>VLOOKUP(U46,Codes!$T$89:$AD$94,2,FALSE)</f>
        <v>0</v>
      </c>
      <c r="X46" s="63" t="str">
        <f>'Policy and AtR (1-3)'!U91</f>
        <v>fill in</v>
      </c>
      <c r="Y46" s="63"/>
      <c r="Z46" s="66">
        <f>VLOOKUP(X46,Codes!$T$89:$AD$94,2,FALSE)</f>
        <v>0</v>
      </c>
      <c r="AA46" s="62" t="str">
        <f>'Policy and AtR (1-3)'!X91</f>
        <v>fill in</v>
      </c>
      <c r="AB46" s="62"/>
      <c r="AC46" s="64">
        <f>VLOOKUP(AA46,Codes!$T$89:$AD$94,2,FALSE)</f>
        <v>0</v>
      </c>
      <c r="AD46" s="63" t="str">
        <f>'Policy and AtR (1-3)'!AA91</f>
        <v>fill in</v>
      </c>
      <c r="AE46" s="63"/>
      <c r="AF46" s="66">
        <f>VLOOKUP(AD46,Codes!$T$89:$AD$94,2,FALSE)</f>
        <v>0</v>
      </c>
      <c r="AG46" s="62" t="str">
        <f>'Policy and AtR (1-3)'!AD91</f>
        <v>fill in</v>
      </c>
      <c r="AH46" s="62"/>
      <c r="AI46" s="64">
        <f>VLOOKUP(AG46,Codes!$T$89:$AD$94,2,FALSE)</f>
        <v>0</v>
      </c>
      <c r="AL46" s="129"/>
    </row>
    <row r="47" spans="2:38" ht="15.75" x14ac:dyDescent="0.25">
      <c r="C47" s="52"/>
      <c r="D47" s="52"/>
      <c r="E47" s="52"/>
      <c r="F47" s="52"/>
      <c r="G47" s="52"/>
      <c r="H47" s="52"/>
      <c r="I47" s="52"/>
      <c r="J47" s="52"/>
      <c r="K47" s="52"/>
      <c r="L47" t="str">
        <f>'Policy and AtR (1-3)'!L92</f>
        <v xml:space="preserve">Forced labour </v>
      </c>
      <c r="M47" s="52"/>
      <c r="R47" s="18"/>
      <c r="S47" s="61">
        <f>Codes!W87</f>
        <v>2</v>
      </c>
      <c r="T47" s="18"/>
      <c r="U47" s="62" t="str">
        <f>'Policy and AtR (1-3)'!R92</f>
        <v>fill in</v>
      </c>
      <c r="V47" s="62"/>
      <c r="W47" s="64">
        <f>VLOOKUP(U47,Codes!$T$89:$AD$94,2,FALSE)</f>
        <v>0</v>
      </c>
      <c r="X47" s="63" t="str">
        <f>'Policy and AtR (1-3)'!U92</f>
        <v>fill in</v>
      </c>
      <c r="Y47" s="63"/>
      <c r="Z47" s="66">
        <f>VLOOKUP(X47,Codes!$T$89:$AD$94,2,FALSE)</f>
        <v>0</v>
      </c>
      <c r="AA47" s="62" t="str">
        <f>'Policy and AtR (1-3)'!X92</f>
        <v>fill in</v>
      </c>
      <c r="AB47" s="62"/>
      <c r="AC47" s="64">
        <f>VLOOKUP(AA47,Codes!$T$89:$AD$94,2,FALSE)</f>
        <v>0</v>
      </c>
      <c r="AD47" s="63" t="str">
        <f>'Policy and AtR (1-3)'!AA92</f>
        <v>fill in</v>
      </c>
      <c r="AE47" s="63"/>
      <c r="AF47" s="66">
        <f>VLOOKUP(AD47,Codes!$T$89:$AD$94,2,FALSE)</f>
        <v>0</v>
      </c>
      <c r="AG47" s="62" t="str">
        <f>'Policy and AtR (1-3)'!AD92</f>
        <v>fill in</v>
      </c>
      <c r="AH47" s="62"/>
      <c r="AI47" s="64">
        <f>VLOOKUP(AG47,Codes!$T$89:$AD$94,2,FALSE)</f>
        <v>0</v>
      </c>
      <c r="AL47" s="129"/>
    </row>
    <row r="48" spans="2:38" ht="15.75" x14ac:dyDescent="0.25">
      <c r="L48" t="str">
        <f>'Policy and AtR (1-3)'!L93</f>
        <v xml:space="preserve">Living wage </v>
      </c>
      <c r="R48" s="18"/>
      <c r="S48" s="61">
        <f>Codes!X87</f>
        <v>2</v>
      </c>
      <c r="T48" s="18"/>
      <c r="U48" s="62" t="str">
        <f>'Policy and AtR (1-3)'!R93</f>
        <v>fill in</v>
      </c>
      <c r="V48" s="62"/>
      <c r="W48" s="64">
        <f>VLOOKUP(U48,Codes!$T$89:$AD$94,2,FALSE)</f>
        <v>0</v>
      </c>
      <c r="X48" s="63" t="str">
        <f>'Policy and AtR (1-3)'!U93</f>
        <v>fill in</v>
      </c>
      <c r="Y48" s="63"/>
      <c r="Z48" s="66">
        <f>VLOOKUP(X48,Codes!$T$89:$AD$94,2,FALSE)</f>
        <v>0</v>
      </c>
      <c r="AA48" s="62" t="str">
        <f>'Policy and AtR (1-3)'!X93</f>
        <v>fill in</v>
      </c>
      <c r="AB48" s="62"/>
      <c r="AC48" s="64">
        <f>VLOOKUP(AA48,Codes!$T$89:$AD$94,2,FALSE)</f>
        <v>0</v>
      </c>
      <c r="AD48" s="63" t="str">
        <f>'Policy and AtR (1-3)'!AA93</f>
        <v>fill in</v>
      </c>
      <c r="AE48" s="63"/>
      <c r="AF48" s="66">
        <f>VLOOKUP(AD48,Codes!$T$89:$AD$94,2,FALSE)</f>
        <v>0</v>
      </c>
      <c r="AG48" s="62" t="str">
        <f>'Policy and AtR (1-3)'!AD93</f>
        <v>fill in</v>
      </c>
      <c r="AH48" s="62"/>
      <c r="AI48" s="64">
        <f>VLOOKUP(AG48,Codes!$T$89:$AD$94,2,FALSE)</f>
        <v>0</v>
      </c>
      <c r="AL48" s="129"/>
    </row>
    <row r="49" spans="2:38" ht="15.75" x14ac:dyDescent="0.25">
      <c r="C49" s="52"/>
      <c r="D49" s="52"/>
      <c r="E49" s="52"/>
      <c r="F49" s="52"/>
      <c r="G49" s="52"/>
      <c r="H49" s="52"/>
      <c r="I49" s="52"/>
      <c r="J49" s="52"/>
      <c r="K49" s="52"/>
      <c r="L49" t="str">
        <f>'Policy and AtR (1-3)'!L94</f>
        <v>Freedom of association</v>
      </c>
      <c r="M49" s="52"/>
      <c r="R49" s="18"/>
      <c r="S49" s="61">
        <f>Codes!Y87</f>
        <v>2</v>
      </c>
      <c r="T49" s="18"/>
      <c r="U49" s="62" t="str">
        <f>'Policy and AtR (1-3)'!R94</f>
        <v>fill in</v>
      </c>
      <c r="V49" s="62"/>
      <c r="W49" s="64">
        <f>VLOOKUP(U49,Codes!$T$89:$AD$94,2,FALSE)</f>
        <v>0</v>
      </c>
      <c r="X49" s="63" t="str">
        <f>'Policy and AtR (1-3)'!U94</f>
        <v>fill in</v>
      </c>
      <c r="Y49" s="63"/>
      <c r="Z49" s="66">
        <f>VLOOKUP(X49,Codes!$T$89:$AD$94,2,FALSE)</f>
        <v>0</v>
      </c>
      <c r="AA49" s="62" t="str">
        <f>'Policy and AtR (1-3)'!X94</f>
        <v>fill in</v>
      </c>
      <c r="AB49" s="62"/>
      <c r="AC49" s="64">
        <f>VLOOKUP(AA49,Codes!$T$89:$AD$94,2,FALSE)</f>
        <v>0</v>
      </c>
      <c r="AD49" s="63" t="str">
        <f>'Policy and AtR (1-3)'!AA94</f>
        <v>fill in</v>
      </c>
      <c r="AE49" s="63"/>
      <c r="AF49" s="66">
        <f>VLOOKUP(AD49,Codes!$T$89:$AD$94,2,FALSE)</f>
        <v>0</v>
      </c>
      <c r="AG49" s="62" t="str">
        <f>'Policy and AtR (1-3)'!AD94</f>
        <v>fill in</v>
      </c>
      <c r="AH49" s="62"/>
      <c r="AI49" s="64">
        <f>VLOOKUP(AG49,Codes!$T$89:$AD$94,2,FALSE)</f>
        <v>0</v>
      </c>
      <c r="AL49" s="129"/>
    </row>
    <row r="50" spans="2:38" ht="15.75" x14ac:dyDescent="0.25">
      <c r="L50" t="str">
        <f>'Policy and AtR (1-3)'!L95</f>
        <v xml:space="preserve">Safety &amp; Health </v>
      </c>
      <c r="R50" s="18"/>
      <c r="S50" s="61">
        <f>Codes!Z87</f>
        <v>2</v>
      </c>
      <c r="T50" s="18"/>
      <c r="U50" s="62" t="str">
        <f>'Policy and AtR (1-3)'!R95</f>
        <v>fill in</v>
      </c>
      <c r="V50" s="62"/>
      <c r="W50" s="64">
        <f>VLOOKUP(U50,Codes!$T$89:$AD$94,2,FALSE)</f>
        <v>0</v>
      </c>
      <c r="X50" s="63" t="str">
        <f>'Policy and AtR (1-3)'!U95</f>
        <v>fill in</v>
      </c>
      <c r="Y50" s="63"/>
      <c r="Z50" s="66">
        <f>VLOOKUP(X50,Codes!$T$89:$AD$94,2,FALSE)</f>
        <v>0</v>
      </c>
      <c r="AA50" s="62" t="str">
        <f>'Policy and AtR (1-3)'!X95</f>
        <v>fill in</v>
      </c>
      <c r="AB50" s="62"/>
      <c r="AC50" s="64">
        <f>VLOOKUP(AA50,Codes!$T$89:$AD$94,2,FALSE)</f>
        <v>0</v>
      </c>
      <c r="AD50" s="63" t="str">
        <f>'Policy and AtR (1-3)'!AA95</f>
        <v>fill in</v>
      </c>
      <c r="AE50" s="63"/>
      <c r="AF50" s="66">
        <f>VLOOKUP(AD50,Codes!$T$89:$AD$94,2,FALSE)</f>
        <v>0</v>
      </c>
      <c r="AG50" s="62" t="str">
        <f>'Policy and AtR (1-3)'!AD95</f>
        <v>fill in</v>
      </c>
      <c r="AH50" s="62"/>
      <c r="AI50" s="64">
        <f>VLOOKUP(AG50,Codes!$T$89:$AD$94,2,FALSE)</f>
        <v>0</v>
      </c>
      <c r="AL50" s="129"/>
    </row>
    <row r="51" spans="2:38" ht="15.75" x14ac:dyDescent="0.25">
      <c r="C51" s="52"/>
      <c r="D51" s="52"/>
      <c r="E51" s="52"/>
      <c r="F51" s="52"/>
      <c r="G51" s="52"/>
      <c r="H51" s="52"/>
      <c r="I51" s="52"/>
      <c r="J51" s="52"/>
      <c r="K51" s="52"/>
      <c r="L51" t="str">
        <f>'Policy and AtR (1-3)'!L96</f>
        <v xml:space="preserve">Food security &amp; food quality </v>
      </c>
      <c r="M51" s="52"/>
      <c r="R51" s="18"/>
      <c r="S51" s="61">
        <f>Codes!AA87</f>
        <v>2</v>
      </c>
      <c r="T51" s="18"/>
      <c r="U51" s="62" t="str">
        <f>'Policy and AtR (1-3)'!R96</f>
        <v>fill in</v>
      </c>
      <c r="V51" s="62"/>
      <c r="W51" s="64">
        <f>VLOOKUP(U51,Codes!$T$89:$AD$94,2,FALSE)</f>
        <v>0</v>
      </c>
      <c r="X51" s="63" t="str">
        <f>'Policy and AtR (1-3)'!U96</f>
        <v>fill in</v>
      </c>
      <c r="Y51" s="63"/>
      <c r="Z51" s="66">
        <f>VLOOKUP(X51,Codes!$T$89:$AD$94,2,FALSE)</f>
        <v>0</v>
      </c>
      <c r="AA51" s="62" t="str">
        <f>'Policy and AtR (1-3)'!X96</f>
        <v>fill in</v>
      </c>
      <c r="AB51" s="62"/>
      <c r="AC51" s="64">
        <f>VLOOKUP(AA51,Codes!$T$89:$AD$94,2,FALSE)</f>
        <v>0</v>
      </c>
      <c r="AD51" s="63" t="str">
        <f>'Policy and AtR (1-3)'!AA96</f>
        <v>fill in</v>
      </c>
      <c r="AE51" s="63"/>
      <c r="AF51" s="66">
        <f>VLOOKUP(AD51,Codes!$T$89:$AD$94,2,FALSE)</f>
        <v>0</v>
      </c>
      <c r="AG51" s="62" t="str">
        <f>'Policy and AtR (1-3)'!AD96</f>
        <v>fill in</v>
      </c>
      <c r="AH51" s="62"/>
      <c r="AI51" s="64">
        <f>VLOOKUP(AG51,Codes!$T$89:$AD$94,2,FALSE)</f>
        <v>0</v>
      </c>
      <c r="AL51" s="129"/>
    </row>
    <row r="52" spans="2:38" ht="15.75" x14ac:dyDescent="0.25">
      <c r="L52" t="str">
        <f>'Policy and AtR (1-3)'!L97</f>
        <v xml:space="preserve">Access to natural resources </v>
      </c>
      <c r="R52" s="18"/>
      <c r="S52" s="61">
        <f>Codes!AB87</f>
        <v>2</v>
      </c>
      <c r="T52" s="18"/>
      <c r="U52" s="62" t="str">
        <f>'Policy and AtR (1-3)'!R97</f>
        <v>fill in</v>
      </c>
      <c r="V52" s="62"/>
      <c r="W52" s="64">
        <f>VLOOKUP(U52,Codes!$T$89:$AD$94,2,FALSE)</f>
        <v>0</v>
      </c>
      <c r="X52" s="63" t="str">
        <f>'Policy and AtR (1-3)'!U97</f>
        <v>fill in</v>
      </c>
      <c r="Y52" s="63"/>
      <c r="Z52" s="66">
        <f>VLOOKUP(X52,Codes!$T$89:$AD$94,2,FALSE)</f>
        <v>0</v>
      </c>
      <c r="AA52" s="62" t="str">
        <f>'Policy and AtR (1-3)'!X97</f>
        <v>fill in</v>
      </c>
      <c r="AB52" s="62"/>
      <c r="AC52" s="64">
        <f>VLOOKUP(AA52,Codes!$T$89:$AD$94,2,FALSE)</f>
        <v>0</v>
      </c>
      <c r="AD52" s="63" t="str">
        <f>'Policy and AtR (1-3)'!AA97</f>
        <v>fill in</v>
      </c>
      <c r="AE52" s="63"/>
      <c r="AF52" s="66">
        <f>VLOOKUP(AD52,Codes!$T$89:$AD$94,2,FALSE)</f>
        <v>0</v>
      </c>
      <c r="AG52" s="62" t="str">
        <f>'Policy and AtR (1-3)'!AD97</f>
        <v>fill in</v>
      </c>
      <c r="AH52" s="62"/>
      <c r="AI52" s="64">
        <f>VLOOKUP(AG52,Codes!$T$89:$AD$94,2,FALSE)</f>
        <v>0</v>
      </c>
      <c r="AL52" s="129"/>
    </row>
    <row r="53" spans="2:38" ht="15.75" x14ac:dyDescent="0.25">
      <c r="C53" s="52"/>
      <c r="D53" s="52"/>
      <c r="E53" s="52"/>
      <c r="F53" s="52"/>
      <c r="G53" s="52"/>
      <c r="H53" s="52"/>
      <c r="I53" s="52"/>
      <c r="J53" s="52"/>
      <c r="K53" s="52"/>
      <c r="L53" t="str">
        <f>'Policy and AtR (1-3)'!L98</f>
        <v>Pollution</v>
      </c>
      <c r="M53" s="52"/>
      <c r="R53" s="18"/>
      <c r="S53" s="61">
        <f>Codes!AC87</f>
        <v>2</v>
      </c>
      <c r="T53" s="18"/>
      <c r="U53" s="62" t="str">
        <f>'Policy and AtR (1-3)'!R98</f>
        <v>fill in</v>
      </c>
      <c r="V53" s="62"/>
      <c r="W53" s="64">
        <f>VLOOKUP(U53,Codes!$T$89:$AD$94,2,FALSE)</f>
        <v>0</v>
      </c>
      <c r="X53" s="63" t="str">
        <f>'Policy and AtR (1-3)'!U98</f>
        <v>fill in</v>
      </c>
      <c r="Y53" s="63"/>
      <c r="Z53" s="66">
        <f>VLOOKUP(X53,Codes!$T$89:$AD$94,2,FALSE)</f>
        <v>0</v>
      </c>
      <c r="AA53" s="62" t="str">
        <f>'Policy and AtR (1-3)'!X98</f>
        <v>fill in</v>
      </c>
      <c r="AB53" s="62"/>
      <c r="AC53" s="64">
        <f>VLOOKUP(AA53,Codes!$T$89:$AD$94,2,FALSE)</f>
        <v>0</v>
      </c>
      <c r="AD53" s="63" t="str">
        <f>'Policy and AtR (1-3)'!AA98</f>
        <v>fill in</v>
      </c>
      <c r="AE53" s="63"/>
      <c r="AF53" s="66">
        <f>VLOOKUP(AD53,Codes!$T$89:$AD$94,2,FALSE)</f>
        <v>0</v>
      </c>
      <c r="AG53" s="62" t="str">
        <f>'Policy and AtR (1-3)'!AD98</f>
        <v>fill in</v>
      </c>
      <c r="AH53" s="62"/>
      <c r="AI53" s="64">
        <f>VLOOKUP(AG53,Codes!$T$89:$AD$94,2,FALSE)</f>
        <v>0</v>
      </c>
      <c r="AL53" s="129"/>
    </row>
    <row r="54" spans="2:38" ht="15.75" x14ac:dyDescent="0.25">
      <c r="L54" t="str">
        <f>'Policy and AtR (1-3)'!L99</f>
        <v>Animal welfare</v>
      </c>
      <c r="R54" s="18"/>
      <c r="S54" s="61">
        <f>Codes!AD87</f>
        <v>2</v>
      </c>
      <c r="T54" s="18"/>
      <c r="U54" s="62" t="str">
        <f>'Policy and AtR (1-3)'!R99</f>
        <v>fill in</v>
      </c>
      <c r="V54" s="62"/>
      <c r="W54" s="64">
        <f>VLOOKUP(U54,Codes!$T$89:$AD$94,2,FALSE)</f>
        <v>0</v>
      </c>
      <c r="X54" s="63" t="str">
        <f>'Policy and AtR (1-3)'!U99</f>
        <v>fill in</v>
      </c>
      <c r="Y54" s="63"/>
      <c r="Z54" s="66">
        <f>VLOOKUP(X54,Codes!$T$89:$AD$94,2,FALSE)</f>
        <v>0</v>
      </c>
      <c r="AA54" s="62" t="str">
        <f>'Policy and AtR (1-3)'!X99</f>
        <v>fill in</v>
      </c>
      <c r="AB54" s="62"/>
      <c r="AC54" s="64">
        <f>VLOOKUP(AA54,Codes!$T$89:$AD$94,2,FALSE)</f>
        <v>0</v>
      </c>
      <c r="AD54" s="63" t="str">
        <f>'Policy and AtR (1-3)'!AA99</f>
        <v>fill in</v>
      </c>
      <c r="AE54" s="63"/>
      <c r="AF54" s="66">
        <f>VLOOKUP(AD54,Codes!$T$89:$AD$94,2,FALSE)</f>
        <v>0</v>
      </c>
      <c r="AG54" s="62" t="str">
        <f>'Policy and AtR (1-3)'!AD99</f>
        <v>fill in</v>
      </c>
      <c r="AH54" s="62"/>
      <c r="AI54" s="64">
        <f>VLOOKUP(AG54,Codes!$T$89:$AD$94,2,FALSE)</f>
        <v>0</v>
      </c>
      <c r="AL54" s="129"/>
    </row>
    <row r="55" spans="2:38" ht="30.6" customHeight="1" x14ac:dyDescent="0.25">
      <c r="B55" s="101" t="s">
        <v>200</v>
      </c>
      <c r="C55" s="104" t="str">
        <f>Baseline!C56</f>
        <v>With new purchasing decisions, are the potential IRBC risks first investigated?</v>
      </c>
      <c r="D55" s="94"/>
      <c r="R55" s="18"/>
      <c r="S55" s="61">
        <f>Codes!W101</f>
        <v>2</v>
      </c>
      <c r="T55" s="18"/>
      <c r="U55" s="276" t="str">
        <f>'Policy and AtR (1-3)'!R101</f>
        <v>fill in</v>
      </c>
      <c r="V55" s="276"/>
      <c r="W55" s="64">
        <f>VLOOKUP(U55,Codes!$U$98:$W$101,3,FALSE)</f>
        <v>0</v>
      </c>
      <c r="X55" s="277" t="str">
        <f>'Policy and AtR (1-3)'!U101</f>
        <v>fill in</v>
      </c>
      <c r="Y55" s="277"/>
      <c r="Z55" s="66">
        <f>VLOOKUP(X55,Codes!$U$98:$W$101,3,FALSE)</f>
        <v>0</v>
      </c>
      <c r="AA55" s="276" t="str">
        <f>'Policy and AtR (1-3)'!X101</f>
        <v>fill in</v>
      </c>
      <c r="AB55" s="276"/>
      <c r="AC55" s="64">
        <f>VLOOKUP(AA55,Codes!$U$98:$W$101,3,FALSE)</f>
        <v>0</v>
      </c>
      <c r="AD55" s="277" t="str">
        <f>'Policy and AtR (1-3)'!AA101</f>
        <v>fill in</v>
      </c>
      <c r="AE55" s="277"/>
      <c r="AF55" s="66">
        <f>VLOOKUP(AD55,Codes!$U$98:$W$101,3,FALSE)</f>
        <v>0</v>
      </c>
      <c r="AG55" s="276" t="str">
        <f>'Policy and AtR (1-3)'!AD101</f>
        <v>fill in</v>
      </c>
      <c r="AH55" s="276"/>
      <c r="AI55" s="64">
        <f>VLOOKUP(AG55,Codes!$U$98:$W$101,3,FALSE)</f>
        <v>0</v>
      </c>
      <c r="AL55" s="129"/>
    </row>
    <row r="56" spans="2:38" ht="61.5" customHeight="1" x14ac:dyDescent="0.25">
      <c r="B56" s="101" t="s">
        <v>202</v>
      </c>
      <c r="C56" s="263" t="str">
        <f>Baseline!C57</f>
        <v>Do your suppliers from whom you purchase products and raw materials receive personal information or training on the application of the supplier code or the sustainability wishes of your company?</v>
      </c>
      <c r="D56" s="263"/>
      <c r="E56" s="263"/>
      <c r="F56" s="263"/>
      <c r="G56" s="263"/>
      <c r="H56" s="263"/>
      <c r="I56" s="263"/>
      <c r="J56" s="263"/>
      <c r="K56" s="263"/>
      <c r="L56" s="263"/>
      <c r="M56" s="263"/>
      <c r="N56" s="263"/>
      <c r="O56" s="263"/>
      <c r="P56" s="263"/>
      <c r="R56" s="18"/>
      <c r="S56" s="61">
        <f>Codes!AA99</f>
        <v>4</v>
      </c>
      <c r="T56" s="18"/>
      <c r="U56" s="278" t="str">
        <f>'Policy and AtR (1-3)'!R103</f>
        <v>fill in</v>
      </c>
      <c r="V56" s="278"/>
      <c r="W56" s="64">
        <f>VLOOKUP(U56,Codes!$Y$98:$AA$104,3,FALSE)</f>
        <v>0</v>
      </c>
      <c r="X56" s="272" t="str">
        <f>'Policy and AtR (1-3)'!U103</f>
        <v>fill in</v>
      </c>
      <c r="Y56" s="272"/>
      <c r="Z56" s="66">
        <f>VLOOKUP(X56,Codes!$Y$98:$AA$104,3,FALSE)</f>
        <v>0</v>
      </c>
      <c r="AA56" s="271" t="str">
        <f>'Policy and AtR (1-3)'!X103</f>
        <v>fill in</v>
      </c>
      <c r="AB56" s="271"/>
      <c r="AC56" s="64">
        <f>VLOOKUP(AA56,Codes!$Y$98:$AA$104,3,FALSE)</f>
        <v>0</v>
      </c>
      <c r="AD56" s="272" t="str">
        <f>'Policy and AtR (1-3)'!AA103</f>
        <v>fill in</v>
      </c>
      <c r="AE56" s="272"/>
      <c r="AF56" s="66">
        <f>VLOOKUP(AD56,Codes!$Y$98:$AA$104,3,FALSE)</f>
        <v>0</v>
      </c>
      <c r="AG56" s="271" t="str">
        <f>'Policy and AtR (1-3)'!AD103</f>
        <v>fill in</v>
      </c>
      <c r="AH56" s="271"/>
      <c r="AI56" s="64">
        <f>VLOOKUP(AG56,Codes!$Y$98:$AA$104,3,FALSE)</f>
        <v>0</v>
      </c>
      <c r="AL56" s="129"/>
    </row>
    <row r="57" spans="2:38" ht="15.75" x14ac:dyDescent="0.25">
      <c r="B57" s="101" t="s">
        <v>204</v>
      </c>
      <c r="C57" t="str">
        <f>Baseline!C58</f>
        <v>In what way does monitoring &amp; evaluation of your suppliers and producers take place? (multiple answers possible)</v>
      </c>
      <c r="R57" s="18"/>
      <c r="S57" s="61"/>
      <c r="T57" s="18"/>
      <c r="U57" s="62"/>
      <c r="V57" s="62"/>
      <c r="W57" s="64"/>
      <c r="X57" s="63"/>
      <c r="Y57" s="63"/>
      <c r="Z57" s="66"/>
      <c r="AA57" s="62"/>
      <c r="AB57" s="62"/>
      <c r="AC57" s="64"/>
      <c r="AD57" s="63"/>
      <c r="AE57" s="63"/>
      <c r="AF57" s="66"/>
      <c r="AG57" s="62"/>
      <c r="AH57" s="62"/>
      <c r="AI57" s="64"/>
    </row>
    <row r="58" spans="2:38" ht="15.75" x14ac:dyDescent="0.25">
      <c r="D58" t="str">
        <f>Baseline!D59</f>
        <v>Company visits</v>
      </c>
      <c r="R58" s="18"/>
      <c r="S58" s="61">
        <f>Codes!C108</f>
        <v>1</v>
      </c>
      <c r="T58" s="18"/>
      <c r="U58" s="62"/>
      <c r="V58" s="62"/>
      <c r="W58" s="64">
        <f>IF(Codes!A108=TRUE,Codes!C108,0)</f>
        <v>0</v>
      </c>
      <c r="X58" s="63"/>
      <c r="Y58" s="63"/>
      <c r="Z58" s="66">
        <f>IF(Codes!A108=TRUE,Codes!C108,0)</f>
        <v>0</v>
      </c>
      <c r="AA58" s="62"/>
      <c r="AB58" s="62"/>
      <c r="AC58" s="64">
        <f>IF(Codes!A108=TRUE,Codes!C108,0)</f>
        <v>0</v>
      </c>
      <c r="AD58" s="63"/>
      <c r="AE58" s="63"/>
      <c r="AF58" s="66">
        <f>IF(Codes!A108=TRUE,Codes!C108,0)</f>
        <v>0</v>
      </c>
      <c r="AG58" s="62"/>
      <c r="AH58" s="62"/>
      <c r="AI58" s="64">
        <f>IF(Codes!A108=TRUE,Codes!C108,0)</f>
        <v>0</v>
      </c>
      <c r="AL58" s="129"/>
    </row>
    <row r="59" spans="2:38" ht="15.75" x14ac:dyDescent="0.25">
      <c r="D59" t="str">
        <f>Baseline!D60</f>
        <v>Audits performed by our company</v>
      </c>
      <c r="R59" s="18"/>
      <c r="S59" s="61">
        <f>Codes!C109</f>
        <v>1</v>
      </c>
      <c r="T59" s="18"/>
      <c r="U59" s="62"/>
      <c r="V59" s="62"/>
      <c r="W59" s="64">
        <f>IF(Codes!A109=TRUE,Codes!C109,0)</f>
        <v>0</v>
      </c>
      <c r="X59" s="63"/>
      <c r="Y59" s="63"/>
      <c r="Z59" s="66">
        <f>IF(Codes!A109=TRUE,Codes!C109,0)</f>
        <v>0</v>
      </c>
      <c r="AA59" s="62"/>
      <c r="AB59" s="62"/>
      <c r="AC59" s="64">
        <f>IF(Codes!A109=TRUE,Codes!C109,0)</f>
        <v>0</v>
      </c>
      <c r="AD59" s="63"/>
      <c r="AE59" s="63"/>
      <c r="AF59" s="66">
        <f>IF(Codes!A109=TRUE,Codes!C109,0)</f>
        <v>0</v>
      </c>
      <c r="AG59" s="62"/>
      <c r="AH59" s="62"/>
      <c r="AI59" s="64">
        <f>IF(Codes!A109=TRUE,Codes!C109,0)</f>
        <v>0</v>
      </c>
      <c r="AL59" s="129"/>
    </row>
    <row r="60" spans="2:38" ht="15.75" x14ac:dyDescent="0.25">
      <c r="D60" t="str">
        <f>Baseline!D61</f>
        <v>Independent audits / audits by a third party</v>
      </c>
      <c r="R60" s="18"/>
      <c r="S60" s="61">
        <f>Codes!C110</f>
        <v>1</v>
      </c>
      <c r="T60" s="18"/>
      <c r="U60" s="62"/>
      <c r="V60" s="62"/>
      <c r="W60" s="64">
        <f>IF(Codes!A110=TRUE,Codes!C110,0)</f>
        <v>0</v>
      </c>
      <c r="X60" s="63"/>
      <c r="Y60" s="63"/>
      <c r="Z60" s="66">
        <f>IF(Codes!A110=TRUE,Codes!C110,0)</f>
        <v>0</v>
      </c>
      <c r="AA60" s="62"/>
      <c r="AB60" s="62"/>
      <c r="AC60" s="64">
        <f>IF(Codes!A110=TRUE,Codes!C110,0)</f>
        <v>0</v>
      </c>
      <c r="AD60" s="63"/>
      <c r="AE60" s="63"/>
      <c r="AF60" s="66">
        <f>IF(Codes!A110=TRUE,Codes!C110,0)</f>
        <v>0</v>
      </c>
      <c r="AG60" s="62"/>
      <c r="AH60" s="62"/>
      <c r="AI60" s="64">
        <f>IF(Codes!A110=TRUE,Codes!C110,0)</f>
        <v>0</v>
      </c>
      <c r="AL60" s="129"/>
    </row>
    <row r="61" spans="2:38" ht="15.75" x14ac:dyDescent="0.25">
      <c r="D61" t="str">
        <f>Baseline!D62</f>
        <v>Filling in questionnaires / self-assessments</v>
      </c>
      <c r="R61" s="18"/>
      <c r="S61" s="61">
        <f>Codes!C111</f>
        <v>1</v>
      </c>
      <c r="T61" s="18"/>
      <c r="U61" s="62"/>
      <c r="V61" s="62"/>
      <c r="W61" s="64">
        <f>IF(Codes!A111=TRUE,Codes!C111,0)</f>
        <v>0</v>
      </c>
      <c r="X61" s="63"/>
      <c r="Y61" s="63"/>
      <c r="Z61" s="66">
        <f>IF(Codes!A111=TRUE,Codes!C111,0)</f>
        <v>0</v>
      </c>
      <c r="AA61" s="62"/>
      <c r="AB61" s="62"/>
      <c r="AC61" s="64">
        <f>IF(Codes!A111=TRUE,Codes!C111,0)</f>
        <v>0</v>
      </c>
      <c r="AD61" s="63"/>
      <c r="AE61" s="63"/>
      <c r="AF61" s="66">
        <f>IF(Codes!A111=TRUE,Codes!C111,0)</f>
        <v>0</v>
      </c>
      <c r="AG61" s="62"/>
      <c r="AH61" s="62"/>
      <c r="AI61" s="64">
        <f>IF(Codes!A111=TRUE,Codes!C111,0)</f>
        <v>0</v>
      </c>
      <c r="AL61" s="129"/>
    </row>
    <row r="62" spans="2:38" ht="15.75" x14ac:dyDescent="0.25">
      <c r="D62" t="str">
        <f>Baseline!D63</f>
        <v>Requesting certificates from management systems or quality marks</v>
      </c>
      <c r="R62" s="18"/>
      <c r="S62" s="61">
        <f>Codes!C112</f>
        <v>1</v>
      </c>
      <c r="T62" s="18"/>
      <c r="U62" s="62"/>
      <c r="V62" s="62"/>
      <c r="W62" s="64">
        <f>IF(Codes!A112=TRUE,Codes!C112,0)</f>
        <v>0</v>
      </c>
      <c r="X62" s="63"/>
      <c r="Y62" s="63"/>
      <c r="Z62" s="66">
        <f>IF(Codes!A112=TRUE,Codes!C112,0)</f>
        <v>0</v>
      </c>
      <c r="AA62" s="62"/>
      <c r="AB62" s="62"/>
      <c r="AC62" s="64">
        <f>IF(Codes!A112=TRUE,Codes!C112,0)</f>
        <v>0</v>
      </c>
      <c r="AD62" s="63"/>
      <c r="AE62" s="63"/>
      <c r="AF62" s="66">
        <f>IF(Codes!A112=TRUE,Codes!C112,0)</f>
        <v>0</v>
      </c>
      <c r="AG62" s="62"/>
      <c r="AH62" s="62"/>
      <c r="AI62" s="64">
        <f>IF(Codes!A112=TRUE,Codes!C112,0)</f>
        <v>0</v>
      </c>
      <c r="AL62" s="129"/>
    </row>
    <row r="63" spans="2:38" ht="15.75" x14ac:dyDescent="0.25">
      <c r="D63" t="str">
        <f>Baseline!D64</f>
        <v>Have a code of conduct signed</v>
      </c>
      <c r="R63" s="18"/>
      <c r="S63" s="61">
        <f>Codes!C113</f>
        <v>1</v>
      </c>
      <c r="T63" s="18"/>
      <c r="U63" s="62"/>
      <c r="V63" s="62"/>
      <c r="W63" s="64">
        <f>IF(Codes!A113=TRUE,Codes!C113,0)</f>
        <v>0</v>
      </c>
      <c r="X63" s="63"/>
      <c r="Y63" s="63"/>
      <c r="Z63" s="66">
        <f>IF(Codes!A113=TRUE,Codes!C113,0)</f>
        <v>0</v>
      </c>
      <c r="AA63" s="62"/>
      <c r="AB63" s="62"/>
      <c r="AC63" s="64">
        <f>IF(Codes!A113=TRUE,Codes!C113,0)</f>
        <v>0</v>
      </c>
      <c r="AD63" s="63"/>
      <c r="AE63" s="63"/>
      <c r="AF63" s="66">
        <f>IF(Codes!A113=TRUE,Codes!C113,0)</f>
        <v>0</v>
      </c>
      <c r="AG63" s="62"/>
      <c r="AH63" s="62"/>
      <c r="AI63" s="64">
        <f>IF(Codes!A113=TRUE,Codes!C113,0)</f>
        <v>0</v>
      </c>
      <c r="AL63" s="129"/>
    </row>
    <row r="64" spans="2:38" ht="15.75" x14ac:dyDescent="0.25">
      <c r="D64" t="str">
        <f>Baseline!D65</f>
        <v>Request incidentally specific information</v>
      </c>
      <c r="R64" s="18"/>
      <c r="S64" s="61">
        <f>Codes!C114</f>
        <v>1</v>
      </c>
      <c r="T64" s="18"/>
      <c r="U64" s="62"/>
      <c r="V64" s="62"/>
      <c r="W64" s="64">
        <f>IF(Codes!A114=TRUE,Codes!C114,0)</f>
        <v>0</v>
      </c>
      <c r="X64" s="63"/>
      <c r="Y64" s="63"/>
      <c r="Z64" s="66">
        <f>IF(Codes!A114=TRUE,Codes!C114,0)</f>
        <v>0</v>
      </c>
      <c r="AA64" s="62"/>
      <c r="AB64" s="62"/>
      <c r="AC64" s="64">
        <f>IF(Codes!A114=TRUE,Codes!C114,0)</f>
        <v>0</v>
      </c>
      <c r="AD64" s="63"/>
      <c r="AE64" s="63"/>
      <c r="AF64" s="66">
        <f>IF(Codes!A114=TRUE,Codes!C114,0)</f>
        <v>0</v>
      </c>
      <c r="AG64" s="62"/>
      <c r="AH64" s="62"/>
      <c r="AI64" s="64">
        <f>IF(Codes!A114=TRUE,Codes!C114,0)</f>
        <v>0</v>
      </c>
      <c r="AL64" s="129"/>
    </row>
    <row r="65" spans="1:38" ht="15.75" x14ac:dyDescent="0.25">
      <c r="D65" t="str">
        <f>Baseline!D66</f>
        <v>Part of the agenda during regular contact</v>
      </c>
      <c r="R65" s="18"/>
      <c r="S65" s="61">
        <f>Codes!C115</f>
        <v>1</v>
      </c>
      <c r="T65" s="18"/>
      <c r="U65" s="62"/>
      <c r="V65" s="62"/>
      <c r="W65" s="64">
        <f>IF(Codes!A115=TRUE,Codes!C115,0)</f>
        <v>0</v>
      </c>
      <c r="X65" s="63"/>
      <c r="Y65" s="63"/>
      <c r="Z65" s="66">
        <f>IF(Codes!A115=TRUE,Codes!C115,0)</f>
        <v>0</v>
      </c>
      <c r="AA65" s="62"/>
      <c r="AB65" s="62"/>
      <c r="AC65" s="64">
        <f>IF(Codes!A115=TRUE,Codes!C115,0)</f>
        <v>0</v>
      </c>
      <c r="AD65" s="63"/>
      <c r="AE65" s="63"/>
      <c r="AF65" s="66">
        <f>IF(Codes!A115=TRUE,Codes!C115,0)</f>
        <v>0</v>
      </c>
      <c r="AG65" s="62"/>
      <c r="AH65" s="62"/>
      <c r="AI65" s="64">
        <f>IF(Codes!A115=TRUE,Codes!C115,0)</f>
        <v>0</v>
      </c>
      <c r="AL65" s="129"/>
    </row>
    <row r="66" spans="1:38" ht="28.15" customHeight="1" x14ac:dyDescent="0.25">
      <c r="B66" s="101" t="s">
        <v>206</v>
      </c>
      <c r="C66" s="104" t="str">
        <f>Baseline!C69</f>
        <v>What action does your company take when it turns out that your suppliers violate the agreements made regarding sustainability?</v>
      </c>
      <c r="R66" s="18"/>
      <c r="S66" s="61">
        <f>Codes!N108</f>
        <v>2</v>
      </c>
      <c r="T66" s="18"/>
      <c r="U66" s="271" t="str">
        <f>'Policy and AtR (1-3)'!R124</f>
        <v>I do not know</v>
      </c>
      <c r="V66" s="271"/>
      <c r="W66" s="109">
        <f>VLOOKUP(U66,Codes!$L$108:$N$113,3,FALSE)</f>
        <v>0</v>
      </c>
      <c r="X66" s="272" t="str">
        <f>'Policy and AtR (1-3)'!U124</f>
        <v>I do not know</v>
      </c>
      <c r="Y66" s="272"/>
      <c r="Z66" s="66">
        <f>VLOOKUP(X66,Codes!$L$108:$N$113,3,FALSE)</f>
        <v>0</v>
      </c>
      <c r="AA66" s="271" t="str">
        <f>'Policy and AtR (1-3)'!X124</f>
        <v>I do not know</v>
      </c>
      <c r="AB66" s="271"/>
      <c r="AC66" s="109">
        <f>VLOOKUP(AA66,Codes!$L$108:$N$113,3,FALSE)</f>
        <v>0</v>
      </c>
      <c r="AD66" s="272" t="str">
        <f>'Policy and AtR (1-3)'!AA124</f>
        <v>I do not know</v>
      </c>
      <c r="AE66" s="272"/>
      <c r="AF66" s="66">
        <f>VLOOKUP(AD66,Codes!$L$108:$N$113,3,FALSE)</f>
        <v>0</v>
      </c>
      <c r="AG66" s="271" t="str">
        <f>'Policy and AtR (1-3)'!AD124</f>
        <v>I do not know</v>
      </c>
      <c r="AH66" s="271"/>
      <c r="AI66" s="109">
        <f>VLOOKUP(AG66,Codes!$L$108:$N$113,3,FALSE)</f>
        <v>0</v>
      </c>
      <c r="AL66" s="129"/>
    </row>
    <row r="67" spans="1:38" ht="15.75" x14ac:dyDescent="0.25">
      <c r="A67" s="125"/>
      <c r="B67" s="125"/>
      <c r="C67" s="125"/>
      <c r="D67" s="125"/>
      <c r="E67" s="125"/>
      <c r="F67" s="125"/>
      <c r="G67" s="125"/>
      <c r="H67" s="125"/>
      <c r="I67" s="125"/>
      <c r="J67" s="125"/>
      <c r="K67" s="125"/>
      <c r="L67" s="125"/>
      <c r="M67" s="125"/>
      <c r="N67" s="125"/>
      <c r="O67" s="125"/>
      <c r="P67" s="125"/>
      <c r="Q67" s="125"/>
      <c r="R67" s="125"/>
      <c r="S67" s="126"/>
      <c r="T67" s="125"/>
      <c r="U67" s="127"/>
      <c r="V67" s="127"/>
      <c r="W67" s="128"/>
      <c r="X67" s="127"/>
      <c r="Y67" s="127"/>
      <c r="Z67" s="128"/>
      <c r="AA67" s="127"/>
      <c r="AB67" s="127"/>
      <c r="AC67" s="128"/>
      <c r="AD67" s="127"/>
      <c r="AE67" s="127"/>
      <c r="AF67" s="128"/>
      <c r="AG67" s="127"/>
      <c r="AH67" s="127"/>
      <c r="AI67" s="128"/>
      <c r="AJ67" s="125"/>
    </row>
    <row r="68" spans="1:38" x14ac:dyDescent="0.25">
      <c r="N68" s="130" t="s">
        <v>371</v>
      </c>
      <c r="O68" s="130"/>
      <c r="P68" s="130"/>
      <c r="Q68" s="131">
        <f>SUM(S69:S78)</f>
        <v>40</v>
      </c>
      <c r="R68" s="18"/>
      <c r="S68" s="18"/>
      <c r="T68" s="18"/>
      <c r="U68" s="62" t="s">
        <v>317</v>
      </c>
      <c r="V68" s="62"/>
      <c r="W68" s="62" t="s">
        <v>504</v>
      </c>
      <c r="X68" s="63" t="str">
        <f>U68</f>
        <v>Answer</v>
      </c>
      <c r="Y68" s="63"/>
      <c r="Z68" s="63" t="str">
        <f>W68</f>
        <v>Score</v>
      </c>
      <c r="AA68" s="62" t="str">
        <f>U68</f>
        <v>Answer</v>
      </c>
      <c r="AB68" s="62"/>
      <c r="AC68" s="62" t="str">
        <f>W68</f>
        <v>Score</v>
      </c>
      <c r="AD68" s="63" t="str">
        <f>U68</f>
        <v>Answer</v>
      </c>
      <c r="AE68" s="63"/>
      <c r="AF68" s="63" t="str">
        <f>W68</f>
        <v>Score</v>
      </c>
      <c r="AG68" s="62" t="str">
        <f>U68</f>
        <v>Answer</v>
      </c>
      <c r="AH68" s="62"/>
      <c r="AI68" s="62" t="str">
        <f>W68</f>
        <v>Score</v>
      </c>
    </row>
    <row r="69" spans="1:38" ht="18.75" x14ac:dyDescent="0.25">
      <c r="A69" s="57">
        <f>'Policy and AtR (1-3)'!A130</f>
        <v>3</v>
      </c>
      <c r="B69" s="54" t="str">
        <f>'Policy and AtR (1-3)'!B130</f>
        <v>Does your company have a complaints mechanism where stakeholders who are adversely affected by the company's actions can go?</v>
      </c>
      <c r="C69" s="52"/>
      <c r="D69" s="52"/>
      <c r="E69" s="52"/>
      <c r="F69" s="52"/>
      <c r="G69" s="52"/>
      <c r="H69" s="52"/>
      <c r="I69" s="52"/>
      <c r="J69" s="52"/>
      <c r="K69" s="52"/>
      <c r="L69" s="52"/>
      <c r="M69" s="52"/>
      <c r="N69" s="52"/>
      <c r="O69" s="52"/>
      <c r="P69" s="52"/>
      <c r="R69" s="18"/>
      <c r="S69" s="61"/>
      <c r="T69" s="18"/>
      <c r="U69" s="62"/>
      <c r="V69" s="62"/>
      <c r="W69" s="64"/>
      <c r="X69" s="63"/>
      <c r="Y69" s="63"/>
      <c r="Z69" s="66"/>
      <c r="AA69" s="62"/>
      <c r="AB69" s="62"/>
      <c r="AC69" s="64"/>
      <c r="AD69" s="63"/>
      <c r="AE69" s="63"/>
      <c r="AF69" s="66"/>
      <c r="AG69" s="62"/>
      <c r="AH69" s="62"/>
      <c r="AI69" s="64"/>
      <c r="AL69" s="129"/>
    </row>
    <row r="70" spans="1:38" ht="15.75" x14ac:dyDescent="0.25">
      <c r="B70" s="55" t="s">
        <v>62</v>
      </c>
      <c r="C70" t="str">
        <f>'Policy and AtR (1-3)'!C133</f>
        <v>Does your company have an internal complaints mechanism for employees of the company?</v>
      </c>
      <c r="R70" s="18"/>
      <c r="S70" s="61">
        <f>Codes!N63</f>
        <v>4</v>
      </c>
      <c r="T70" s="18"/>
      <c r="U70" s="62" t="str">
        <f>'Policy and AtR (1-3)'!R133</f>
        <v>fill in</v>
      </c>
      <c r="V70" s="62"/>
      <c r="W70" s="64">
        <f>VLOOKUP(U70,Codes!$B$65:$BF$71,13,FALSE)</f>
        <v>0</v>
      </c>
      <c r="X70" s="63" t="str">
        <f>'Policy and AtR (1-3)'!U133</f>
        <v>fill in</v>
      </c>
      <c r="Y70" s="63"/>
      <c r="Z70" s="66">
        <f>VLOOKUP(X70,Codes!$B$65:$BF$71,13,FALSE)</f>
        <v>0</v>
      </c>
      <c r="AA70" s="62" t="str">
        <f>'Policy and AtR (1-3)'!X133</f>
        <v>fill in</v>
      </c>
      <c r="AB70" s="62"/>
      <c r="AC70" s="64">
        <f>VLOOKUP(AA70,Codes!$B$65:$BF$71,13,FALSE)</f>
        <v>0</v>
      </c>
      <c r="AD70" s="63" t="str">
        <f>'Policy and AtR (1-3)'!AA133</f>
        <v>fill in</v>
      </c>
      <c r="AE70" s="63"/>
      <c r="AF70" s="66">
        <f>VLOOKUP(AD70,Codes!$B$65:$BF$71,13,FALSE)</f>
        <v>0</v>
      </c>
      <c r="AG70" s="62" t="str">
        <f>'Policy and AtR (1-3)'!AD133</f>
        <v>fill in</v>
      </c>
      <c r="AH70" s="62"/>
      <c r="AI70" s="64">
        <f>VLOOKUP(AG70,Codes!$B$65:$BF$71,13,FALSE)</f>
        <v>0</v>
      </c>
      <c r="AL70" s="129"/>
    </row>
    <row r="71" spans="1:38" ht="15.75" x14ac:dyDescent="0.25">
      <c r="D71" t="str">
        <f>Baseline!D73</f>
        <v>This is accessible to all employees</v>
      </c>
      <c r="R71" s="18"/>
      <c r="S71" s="61">
        <f>Codes!R108</f>
        <v>2</v>
      </c>
      <c r="T71" s="18"/>
      <c r="U71" s="62" t="str">
        <f>'Policy and AtR (1-3)'!S137</f>
        <v>no</v>
      </c>
      <c r="V71" s="62"/>
      <c r="W71" s="64">
        <f>IF(Codes!$P$108=TRUE,Codes!$R$108,0)</f>
        <v>0</v>
      </c>
      <c r="X71" s="63" t="str">
        <f>'Policy and AtR (1-3)'!V137</f>
        <v>no</v>
      </c>
      <c r="Y71" s="63"/>
      <c r="Z71" s="66">
        <f>IF(Codes!$P$108=TRUE,Codes!$R$108,0)</f>
        <v>0</v>
      </c>
      <c r="AA71" s="62" t="str">
        <f>'Policy and AtR (1-3)'!Y137</f>
        <v>no</v>
      </c>
      <c r="AB71" s="62"/>
      <c r="AC71" s="64">
        <f>IF(Codes!$P$108=TRUE,Codes!$R$108,0)</f>
        <v>0</v>
      </c>
      <c r="AD71" s="63" t="str">
        <f>'Policy and AtR (1-3)'!AB137</f>
        <v>no</v>
      </c>
      <c r="AE71" s="63"/>
      <c r="AF71" s="66">
        <f>IF(Codes!$P$108=TRUE,Codes!$R$108,0)</f>
        <v>0</v>
      </c>
      <c r="AG71" s="62" t="str">
        <f>'Policy and AtR (1-3)'!AE137</f>
        <v>no</v>
      </c>
      <c r="AH71" s="62"/>
      <c r="AI71" s="64">
        <f>IF(Codes!$P$108=TRUE,Codes!$R$108,0)</f>
        <v>0</v>
      </c>
      <c r="AL71" s="129"/>
    </row>
    <row r="72" spans="1:38" ht="15.75" x14ac:dyDescent="0.25">
      <c r="D72" t="str">
        <f>Baseline!D74</f>
        <v>This is accessible to all employees and gives them the opportunity to report outside of their own management structure</v>
      </c>
      <c r="R72" s="18"/>
      <c r="S72" s="61">
        <f>Codes!R109</f>
        <v>4</v>
      </c>
      <c r="T72" s="18"/>
      <c r="U72" s="62" t="str">
        <f>'Policy and AtR (1-3)'!S138</f>
        <v>no</v>
      </c>
      <c r="V72" s="62"/>
      <c r="W72" s="64">
        <f>IF(Codes!$P$109=TRUE,Codes!$R$109,0)</f>
        <v>0</v>
      </c>
      <c r="X72" s="63" t="str">
        <f>'Policy and AtR (1-3)'!V138</f>
        <v>no</v>
      </c>
      <c r="Y72" s="63"/>
      <c r="Z72" s="66">
        <f>IF(Codes!$P$109=TRUE,Codes!$R$109,0)</f>
        <v>0</v>
      </c>
      <c r="AA72" s="62" t="str">
        <f>'Policy and AtR (1-3)'!Y138</f>
        <v>no</v>
      </c>
      <c r="AB72" s="62"/>
      <c r="AC72" s="64">
        <f>IF(Codes!$P$109=TRUE,Codes!$R$109,0)</f>
        <v>0</v>
      </c>
      <c r="AD72" s="63" t="str">
        <f>'Policy and AtR (1-3)'!AB138</f>
        <v>no</v>
      </c>
      <c r="AE72" s="63"/>
      <c r="AF72" s="66">
        <f>IF(Codes!$P$109=TRUE,Codes!$R$109,0)</f>
        <v>0</v>
      </c>
      <c r="AG72" s="62" t="str">
        <f>'Policy and AtR (1-3)'!AE138</f>
        <v>no</v>
      </c>
      <c r="AH72" s="62"/>
      <c r="AI72" s="64">
        <f>IF(Codes!$P$109=TRUE,Codes!$R$109,0)</f>
        <v>0</v>
      </c>
      <c r="AL72" s="129"/>
    </row>
    <row r="73" spans="1:38" ht="46.5" customHeight="1" x14ac:dyDescent="0.25">
      <c r="B73" s="101" t="s">
        <v>63</v>
      </c>
      <c r="C73" s="263" t="str">
        <f>'Policy and AtR (1-3)'!C140</f>
        <v>Does your company have a complaints mechanism that individuals, groups and organizations can go to that experience negative effects on the ten core themes [Here we mean a complaints mechanism that goes beyond the usual customer service.]</v>
      </c>
      <c r="D73" s="263"/>
      <c r="E73" s="263"/>
      <c r="F73" s="263"/>
      <c r="G73" s="263"/>
      <c r="H73" s="263"/>
      <c r="I73" s="263"/>
      <c r="J73" s="263"/>
      <c r="K73" s="263"/>
      <c r="L73" s="263"/>
      <c r="M73" s="263"/>
      <c r="N73" s="263"/>
      <c r="O73" s="263"/>
      <c r="R73" s="18"/>
      <c r="S73" s="61">
        <f>Codes!O63</f>
        <v>12</v>
      </c>
      <c r="T73" s="18"/>
      <c r="U73" s="62" t="str">
        <f>'Policy and AtR (1-3)'!R140</f>
        <v>fill in</v>
      </c>
      <c r="V73" s="62"/>
      <c r="W73" s="64">
        <f>VLOOKUP(U73,Codes!$B$65:$BF$71,14,FALSE)</f>
        <v>0</v>
      </c>
      <c r="X73" s="63" t="str">
        <f>'Policy and AtR (1-3)'!U140</f>
        <v>fill in</v>
      </c>
      <c r="Y73" s="63"/>
      <c r="Z73" s="66">
        <f>VLOOKUP(X73,Codes!$B$65:$BF$71,14,FALSE)</f>
        <v>0</v>
      </c>
      <c r="AA73" s="62" t="str">
        <f>'Policy and AtR (1-3)'!X140</f>
        <v>fill in</v>
      </c>
      <c r="AB73" s="62"/>
      <c r="AC73" s="64">
        <f>VLOOKUP(AA73,Codes!$B$65:$BF$71,14,FALSE)</f>
        <v>0</v>
      </c>
      <c r="AD73" s="63" t="str">
        <f>'Policy and AtR (1-3)'!AA140</f>
        <v>fill in</v>
      </c>
      <c r="AE73" s="63"/>
      <c r="AF73" s="66">
        <f>VLOOKUP(AD73,Codes!$B$65:$BF$71,14,FALSE)</f>
        <v>0</v>
      </c>
      <c r="AG73" s="62" t="str">
        <f>'Policy and AtR (1-3)'!AD140</f>
        <v>fill in</v>
      </c>
      <c r="AH73" s="62"/>
      <c r="AI73" s="64">
        <f>VLOOKUP(AG73,Codes!$B$65:$BF$71,14,FALSE)</f>
        <v>0</v>
      </c>
      <c r="AL73" s="129"/>
    </row>
    <row r="74" spans="1:38" ht="15.75" x14ac:dyDescent="0.25">
      <c r="D74" t="str">
        <f>Codes!S112</f>
        <v>We have an internal complaints mechanism that our employees can go to</v>
      </c>
      <c r="R74" s="18"/>
      <c r="S74" s="61">
        <f>Codes!R112</f>
        <v>4</v>
      </c>
      <c r="T74" s="18"/>
      <c r="U74" s="62" t="str">
        <f>'Policy and AtR (1-3)'!S144</f>
        <v>no</v>
      </c>
      <c r="V74" s="62"/>
      <c r="W74" s="64">
        <f>IF(Codes!$P$112=TRUE,Codes!$R$112,0)</f>
        <v>0</v>
      </c>
      <c r="X74" s="63" t="str">
        <f>'Policy and AtR (1-3)'!V144</f>
        <v>no</v>
      </c>
      <c r="Y74" s="63"/>
      <c r="Z74" s="66">
        <f>IF(Codes!$P$112=TRUE,Codes!$R$112,0)</f>
        <v>0</v>
      </c>
      <c r="AA74" s="62" t="str">
        <f>'Policy and AtR (1-3)'!Y144</f>
        <v>no</v>
      </c>
      <c r="AB74" s="62"/>
      <c r="AC74" s="64">
        <f>IF(Codes!$P$112=TRUE,Codes!$R$112,0)</f>
        <v>0</v>
      </c>
      <c r="AD74" s="63" t="str">
        <f>'Policy and AtR (1-3)'!AB144</f>
        <v>no</v>
      </c>
      <c r="AE74" s="63"/>
      <c r="AF74" s="66">
        <f>IF(Codes!$P$112=TRUE,Codes!$R$112,0)</f>
        <v>0</v>
      </c>
      <c r="AG74" s="62" t="str">
        <f>'Policy and AtR (1-3)'!AE144</f>
        <v>no</v>
      </c>
      <c r="AH74" s="62"/>
      <c r="AI74" s="64">
        <f>IF(Codes!$P$112=TRUE,Codes!$R$112,0)</f>
        <v>0</v>
      </c>
      <c r="AL74" s="129"/>
    </row>
    <row r="75" spans="1:38" ht="15.75" x14ac:dyDescent="0.25">
      <c r="D75" t="str">
        <f>Codes!S113</f>
        <v>We have an external complaints mechanism that all stakeholders can go to</v>
      </c>
      <c r="R75" s="18"/>
      <c r="S75" s="61">
        <f>Codes!R113</f>
        <v>5</v>
      </c>
      <c r="T75" s="18"/>
      <c r="U75" s="62" t="str">
        <f>'Policy and AtR (1-3)'!S145</f>
        <v>no</v>
      </c>
      <c r="V75" s="62"/>
      <c r="W75" s="64">
        <f>IF(Codes!$P$113=TRUE,Codes!$R$113,0)</f>
        <v>0</v>
      </c>
      <c r="X75" s="63" t="str">
        <f>'Policy and AtR (1-3)'!V145</f>
        <v>no</v>
      </c>
      <c r="Y75" s="63"/>
      <c r="Z75" s="66">
        <f>IF(Codes!$P$113=TRUE,Codes!$R$113,0)</f>
        <v>0</v>
      </c>
      <c r="AA75" s="62" t="str">
        <f>'Policy and AtR (1-3)'!Y145</f>
        <v>no</v>
      </c>
      <c r="AB75" s="62"/>
      <c r="AC75" s="64">
        <f>IF(Codes!$P$113=TRUE,Codes!$R$113,0)</f>
        <v>0</v>
      </c>
      <c r="AD75" s="63" t="str">
        <f>'Policy and AtR (1-3)'!AB145</f>
        <v>no</v>
      </c>
      <c r="AE75" s="63"/>
      <c r="AF75" s="66">
        <f>IF(Codes!$P$113=TRUE,Codes!$R$113,0)</f>
        <v>0</v>
      </c>
      <c r="AG75" s="62" t="str">
        <f>'Policy and AtR (1-3)'!AE145</f>
        <v>no</v>
      </c>
      <c r="AH75" s="62"/>
      <c r="AI75" s="64">
        <f>IF(Codes!$P$113=TRUE,Codes!$R$113,0)</f>
        <v>0</v>
      </c>
      <c r="AL75" s="129"/>
    </row>
    <row r="76" spans="1:38" ht="15.75" x14ac:dyDescent="0.25">
      <c r="B76" s="55" t="s">
        <v>64</v>
      </c>
      <c r="C76" t="str">
        <f>'Policy and AtR (1-3)'!C147</f>
        <v>Is there an independent internal team of people (employees) who assess the complaints with sufficient knowledge?</v>
      </c>
      <c r="R76" s="18"/>
      <c r="S76" s="61">
        <f>Codes!P63</f>
        <v>3</v>
      </c>
      <c r="T76" s="18"/>
      <c r="U76" s="62" t="str">
        <f>'Policy and AtR (1-3)'!R147</f>
        <v>fill in</v>
      </c>
      <c r="V76" s="62"/>
      <c r="W76" s="64">
        <f>VLOOKUP(U76,Codes!$B$65:$BF$71,15,FALSE)</f>
        <v>0</v>
      </c>
      <c r="X76" s="63" t="str">
        <f>'Policy and AtR (1-3)'!U147</f>
        <v>fill in</v>
      </c>
      <c r="Y76" s="63"/>
      <c r="Z76" s="66">
        <f>VLOOKUP(X76,Codes!$B$65:$BF$71,15,FALSE)</f>
        <v>0</v>
      </c>
      <c r="AA76" s="62" t="str">
        <f>'Policy and AtR (1-3)'!X147</f>
        <v>fill in</v>
      </c>
      <c r="AB76" s="62"/>
      <c r="AC76" s="64">
        <f>VLOOKUP(AA76,Codes!$B$65:$BF$71,15,FALSE)</f>
        <v>0</v>
      </c>
      <c r="AD76" s="63" t="str">
        <f>'Policy and AtR (1-3)'!AA147</f>
        <v>fill in</v>
      </c>
      <c r="AE76" s="63"/>
      <c r="AF76" s="66">
        <f>VLOOKUP(AD76,Codes!$B$65:$BF$71,15,FALSE)</f>
        <v>0</v>
      </c>
      <c r="AG76" s="62" t="str">
        <f>'Policy and AtR (1-3)'!AD147</f>
        <v>fill in</v>
      </c>
      <c r="AH76" s="62"/>
      <c r="AI76" s="64">
        <f>VLOOKUP(AG76,Codes!$B$65:$BF$71,15,FALSE)</f>
        <v>0</v>
      </c>
      <c r="AL76" s="129"/>
    </row>
    <row r="77" spans="1:38" ht="15.75" x14ac:dyDescent="0.25">
      <c r="B77" s="55" t="s">
        <v>65</v>
      </c>
      <c r="C77" t="str">
        <f>'Policy and AtR (1-3)'!C152</f>
        <v>Is there a procedure that ensures that both internal and external complaints are handled within a reasonable period and, if relevant, resolved?</v>
      </c>
      <c r="R77" s="18"/>
      <c r="S77" s="61">
        <f>Codes!Q63</f>
        <v>3</v>
      </c>
      <c r="T77" s="18"/>
      <c r="U77" s="62" t="str">
        <f>'Policy and AtR (1-3)'!R152</f>
        <v>fill in</v>
      </c>
      <c r="V77" s="62"/>
      <c r="W77" s="64">
        <f>VLOOKUP(U77,Codes!$B$65:$BF$71,16,FALSE)</f>
        <v>0</v>
      </c>
      <c r="X77" s="63" t="str">
        <f>'Policy and AtR (1-3)'!U152</f>
        <v>fill in</v>
      </c>
      <c r="Y77" s="63"/>
      <c r="Z77" s="66">
        <f>VLOOKUP(X77,Codes!$B$65:$BF$71,16,FALSE)</f>
        <v>0</v>
      </c>
      <c r="AA77" s="62" t="str">
        <f>'Policy and AtR (1-3)'!X152</f>
        <v>fill in</v>
      </c>
      <c r="AB77" s="62"/>
      <c r="AC77" s="64">
        <f>VLOOKUP(AA77,Codes!$B$65:$BF$71,16,FALSE)</f>
        <v>0</v>
      </c>
      <c r="AD77" s="63" t="str">
        <f>'Policy and AtR (1-3)'!AA152</f>
        <v>fill in</v>
      </c>
      <c r="AE77" s="63"/>
      <c r="AF77" s="66">
        <f>VLOOKUP(AD77,Codes!$B$65:$BF$71,16,FALSE)</f>
        <v>0</v>
      </c>
      <c r="AG77" s="62" t="str">
        <f>'Policy and AtR (1-3)'!AD152</f>
        <v>fill in</v>
      </c>
      <c r="AH77" s="62"/>
      <c r="AI77" s="64">
        <f>VLOOKUP(AG77,Codes!$B$65:$BF$71,16,FALSE)</f>
        <v>0</v>
      </c>
      <c r="AL77" s="129"/>
    </row>
    <row r="78" spans="1:38" ht="15.75" x14ac:dyDescent="0.25">
      <c r="B78" s="55" t="s">
        <v>66</v>
      </c>
      <c r="C78" t="str">
        <f>'Policy and AtR (1-3)'!C157</f>
        <v>Does your company communicate externally about the number of complaints received, the nature of the complaints and the improvement measures taken?</v>
      </c>
      <c r="R78" s="18"/>
      <c r="S78" s="61">
        <f>Codes!R63</f>
        <v>3</v>
      </c>
      <c r="T78" s="18"/>
      <c r="U78" s="62" t="str">
        <f>'Policy and AtR (1-3)'!R157</f>
        <v>fill in</v>
      </c>
      <c r="V78" s="62"/>
      <c r="W78" s="64">
        <f>VLOOKUP(U78,Codes!$B$65:$BF$71,17,FALSE)</f>
        <v>0</v>
      </c>
      <c r="X78" s="63" t="str">
        <f>'Policy and AtR (1-3)'!U157</f>
        <v>fill in</v>
      </c>
      <c r="Y78" s="63"/>
      <c r="Z78" s="66">
        <f>VLOOKUP(X78,Codes!$B$65:$BF$71,17,FALSE)</f>
        <v>0</v>
      </c>
      <c r="AA78" s="62" t="str">
        <f>'Policy and AtR (1-3)'!X157</f>
        <v>fill in</v>
      </c>
      <c r="AB78" s="62"/>
      <c r="AC78" s="64">
        <f>VLOOKUP(AA78,Codes!$B$65:$BF$71,17,FALSE)</f>
        <v>0</v>
      </c>
      <c r="AD78" s="63" t="str">
        <f>'Policy and AtR (1-3)'!AA157</f>
        <v>fill in</v>
      </c>
      <c r="AE78" s="63"/>
      <c r="AF78" s="66">
        <f>VLOOKUP(AD78,Codes!$B$65:$BF$71,17,FALSE)</f>
        <v>0</v>
      </c>
      <c r="AG78" s="62" t="str">
        <f>'Policy and AtR (1-3)'!AD157</f>
        <v>fill in</v>
      </c>
      <c r="AH78" s="62"/>
      <c r="AI78" s="64">
        <f>VLOOKUP(AG78,Codes!$B$65:$BF$71,17,FALSE)</f>
        <v>0</v>
      </c>
      <c r="AL78" s="129"/>
    </row>
    <row r="79" spans="1:38" ht="15.75" x14ac:dyDescent="0.25">
      <c r="A79" s="125"/>
      <c r="B79" s="125"/>
      <c r="C79" s="125"/>
      <c r="D79" s="125"/>
      <c r="E79" s="125"/>
      <c r="F79" s="125"/>
      <c r="G79" s="125"/>
      <c r="H79" s="125"/>
      <c r="I79" s="125"/>
      <c r="J79" s="125"/>
      <c r="K79" s="125"/>
      <c r="L79" s="125"/>
      <c r="M79" s="125"/>
      <c r="N79" s="125"/>
      <c r="O79" s="125"/>
      <c r="P79" s="125"/>
      <c r="Q79" s="125"/>
      <c r="R79" s="125"/>
      <c r="S79" s="126"/>
      <c r="T79" s="125"/>
      <c r="U79" s="127"/>
      <c r="V79" s="127"/>
      <c r="W79" s="128"/>
      <c r="X79" s="127"/>
      <c r="Y79" s="127"/>
      <c r="Z79" s="128"/>
      <c r="AA79" s="127"/>
      <c r="AB79" s="127"/>
      <c r="AC79" s="128"/>
      <c r="AD79" s="127"/>
      <c r="AE79" s="127"/>
      <c r="AF79" s="128"/>
      <c r="AG79" s="127"/>
      <c r="AH79" s="127"/>
      <c r="AI79" s="128"/>
      <c r="AJ79" s="125"/>
    </row>
    <row r="80" spans="1:38" x14ac:dyDescent="0.25">
      <c r="N80" s="130" t="s">
        <v>372</v>
      </c>
      <c r="O80" s="130"/>
      <c r="P80" s="130"/>
      <c r="Q80" s="131">
        <f>SUM(S81:S90)</f>
        <v>52</v>
      </c>
      <c r="R80" s="18"/>
      <c r="S80" s="18"/>
      <c r="T80" s="18"/>
      <c r="U80" s="62" t="s">
        <v>317</v>
      </c>
      <c r="V80" s="62"/>
      <c r="W80" s="62" t="s">
        <v>504</v>
      </c>
      <c r="X80" s="63" t="str">
        <f>U80</f>
        <v>Answer</v>
      </c>
      <c r="Y80" s="63"/>
      <c r="Z80" s="63" t="str">
        <f>W80</f>
        <v>Score</v>
      </c>
      <c r="AA80" s="62" t="str">
        <f>U80</f>
        <v>Answer</v>
      </c>
      <c r="AB80" s="62"/>
      <c r="AC80" s="62" t="str">
        <f>W80</f>
        <v>Score</v>
      </c>
      <c r="AD80" s="63" t="str">
        <f>U80</f>
        <v>Answer</v>
      </c>
      <c r="AE80" s="63"/>
      <c r="AF80" s="63" t="str">
        <f>W80</f>
        <v>Score</v>
      </c>
      <c r="AG80" s="62" t="str">
        <f>U80</f>
        <v>Answer</v>
      </c>
      <c r="AH80" s="62"/>
      <c r="AI80" s="62" t="str">
        <f>W80</f>
        <v>Score</v>
      </c>
    </row>
    <row r="81" spans="1:38" ht="18.75" x14ac:dyDescent="0.25">
      <c r="A81" s="57">
        <f>'Risks (4-6)'!A12</f>
        <v>4</v>
      </c>
      <c r="B81" s="54" t="str">
        <f>'Risks (4-6)'!B12</f>
        <v>Does your company have an overview of the production chain (s)?</v>
      </c>
      <c r="C81" s="52"/>
      <c r="D81" s="52"/>
      <c r="E81" s="52"/>
      <c r="F81" s="52"/>
      <c r="G81" s="52"/>
      <c r="H81" s="52"/>
      <c r="I81" s="52"/>
      <c r="J81" s="52"/>
      <c r="K81" s="52"/>
      <c r="L81" s="52"/>
      <c r="M81" s="52"/>
      <c r="N81" s="52"/>
      <c r="O81" s="52"/>
      <c r="P81" s="52"/>
      <c r="R81" s="18"/>
      <c r="S81" s="61"/>
      <c r="T81" s="18"/>
      <c r="U81" s="62"/>
      <c r="V81" s="62"/>
      <c r="W81" s="64"/>
      <c r="X81" s="63"/>
      <c r="Y81" s="63"/>
      <c r="Z81" s="66"/>
      <c r="AA81" s="62"/>
      <c r="AB81" s="62"/>
      <c r="AC81" s="64"/>
      <c r="AD81" s="63"/>
      <c r="AE81" s="63"/>
      <c r="AF81" s="66"/>
      <c r="AG81" s="62"/>
      <c r="AH81" s="62"/>
      <c r="AI81" s="64"/>
      <c r="AL81" s="129"/>
    </row>
    <row r="82" spans="1:38" ht="15.75" x14ac:dyDescent="0.25">
      <c r="B82" s="55" t="s">
        <v>62</v>
      </c>
      <c r="C82" t="str">
        <f>'Risks (4-6)'!C15</f>
        <v>Does your company have an up-to-date overview of first-line production locations and subcontractors, including name and address?</v>
      </c>
      <c r="R82" s="18"/>
      <c r="S82" s="61">
        <f>Codes!T63</f>
        <v>7</v>
      </c>
      <c r="T82" s="18"/>
      <c r="U82" s="62" t="str">
        <f>'Risks (4-6)'!R15</f>
        <v>fill in</v>
      </c>
      <c r="V82" s="62"/>
      <c r="W82" s="64">
        <f>VLOOKUP(U82,Codes!$B$65:$BF$71,19,FALSE)</f>
        <v>0</v>
      </c>
      <c r="X82" s="63" t="str">
        <f>'Risks (4-6)'!U15</f>
        <v>fill in</v>
      </c>
      <c r="Y82" s="63"/>
      <c r="Z82" s="66">
        <f>VLOOKUP(X82,Codes!$B$65:$BF$71,19,FALSE)</f>
        <v>0</v>
      </c>
      <c r="AA82" s="62" t="str">
        <f>'Risks (4-6)'!X15</f>
        <v>fill in</v>
      </c>
      <c r="AB82" s="62"/>
      <c r="AC82" s="64">
        <f>VLOOKUP(AA82,Codes!$B$65:$BF$71,19,FALSE)</f>
        <v>0</v>
      </c>
      <c r="AD82" s="63" t="str">
        <f>'Risks (4-6)'!AA15</f>
        <v>fill in</v>
      </c>
      <c r="AE82" s="63"/>
      <c r="AF82" s="66">
        <f>VLOOKUP(AD82,Codes!$B$65:$BF$71,19,FALSE)</f>
        <v>0</v>
      </c>
      <c r="AG82" s="62" t="str">
        <f>'Risks (4-6)'!AD15</f>
        <v>fill in</v>
      </c>
      <c r="AH82" s="62"/>
      <c r="AI82" s="64">
        <f>VLOOKUP(AG82,Codes!$B$65:$BF$71,19,FALSE)</f>
        <v>0</v>
      </c>
      <c r="AL82" s="129"/>
    </row>
    <row r="83" spans="1:38" ht="15.75" x14ac:dyDescent="0.25">
      <c r="B83" s="55" t="s">
        <v>63</v>
      </c>
      <c r="C83" t="str">
        <f>'Risks (4-6)'!C20</f>
        <v>Does your company have an overview of the second-line production locations, including name and address details?</v>
      </c>
      <c r="R83" s="18"/>
      <c r="S83" s="61">
        <f>Codes!U63</f>
        <v>7</v>
      </c>
      <c r="T83" s="18"/>
      <c r="U83" s="62" t="str">
        <f>'Risks (4-6)'!R20</f>
        <v>fill in</v>
      </c>
      <c r="V83" s="62"/>
      <c r="W83" s="64">
        <f>VLOOKUP(U83,Codes!$B$65:$BF$71,20,FALSE)</f>
        <v>0</v>
      </c>
      <c r="X83" s="63" t="str">
        <f>'Risks (4-6)'!U20</f>
        <v>fill in</v>
      </c>
      <c r="Y83" s="63"/>
      <c r="Z83" s="66">
        <f>VLOOKUP(X83,Codes!$B$65:$BF$71,20,FALSE)</f>
        <v>0</v>
      </c>
      <c r="AA83" s="62" t="str">
        <f>'Risks (4-6)'!X20</f>
        <v>fill in</v>
      </c>
      <c r="AB83" s="62"/>
      <c r="AC83" s="64">
        <f>VLOOKUP(AA83,Codes!$B$65:$BF$71,20,FALSE)</f>
        <v>0</v>
      </c>
      <c r="AD83" s="63" t="str">
        <f>'Risks (4-6)'!AA20</f>
        <v>fill in</v>
      </c>
      <c r="AE83" s="63"/>
      <c r="AF83" s="66">
        <f>VLOOKUP(AD83,Codes!$B$65:$BF$71,20,FALSE)</f>
        <v>0</v>
      </c>
      <c r="AG83" s="62" t="str">
        <f>'Risks (4-6)'!AD20</f>
        <v>fill in</v>
      </c>
      <c r="AH83" s="62"/>
      <c r="AI83" s="64">
        <f>VLOOKUP(AG83,Codes!$B$65:$BF$71,20,FALSE)</f>
        <v>0</v>
      </c>
      <c r="AL83" s="129"/>
    </row>
    <row r="84" spans="1:38" ht="15.75" x14ac:dyDescent="0.25">
      <c r="B84" s="55" t="s">
        <v>64</v>
      </c>
      <c r="C84" t="str">
        <f>'Risks (4-6)'!C25</f>
        <v>Does your company have an overview of your products and the raw materials used for this?</v>
      </c>
      <c r="R84" s="18"/>
      <c r="S84" s="61">
        <f>Codes!V63</f>
        <v>7</v>
      </c>
      <c r="T84" s="18"/>
      <c r="U84" s="62" t="str">
        <f>'Risks (4-6)'!R25</f>
        <v>fill in</v>
      </c>
      <c r="V84" s="62"/>
      <c r="W84" s="64">
        <f>VLOOKUP(U84,Codes!$B$65:$BF$71,21,FALSE)</f>
        <v>0</v>
      </c>
      <c r="X84" s="63" t="str">
        <f>'Risks (4-6)'!U25</f>
        <v>fill in</v>
      </c>
      <c r="Y84" s="63"/>
      <c r="Z84" s="66">
        <f>VLOOKUP(X84,Codes!$B$65:$BF$71,21,FALSE)</f>
        <v>0</v>
      </c>
      <c r="AA84" s="62" t="str">
        <f>'Risks (4-6)'!X25</f>
        <v>fill in</v>
      </c>
      <c r="AB84" s="62"/>
      <c r="AC84" s="64">
        <f>VLOOKUP(AA84,Codes!$B$65:$BF$71,21,FALSE)</f>
        <v>0</v>
      </c>
      <c r="AD84" s="63" t="str">
        <f>'Risks (4-6)'!AA25</f>
        <v>fill in</v>
      </c>
      <c r="AE84" s="63"/>
      <c r="AF84" s="66">
        <f>VLOOKUP(AD84,Codes!$B$65:$BF$71,21,FALSE)</f>
        <v>0</v>
      </c>
      <c r="AG84" s="62" t="str">
        <f>'Risks (4-6)'!AD25</f>
        <v>fill in</v>
      </c>
      <c r="AH84" s="62"/>
      <c r="AI84" s="64">
        <f>VLOOKUP(AG84,Codes!$B$65:$BF$71,21,FALSE)</f>
        <v>0</v>
      </c>
      <c r="AL84" s="129"/>
    </row>
    <row r="85" spans="1:38" ht="15.75" x14ac:dyDescent="0.25">
      <c r="B85" s="55" t="s">
        <v>65</v>
      </c>
      <c r="C85" t="str">
        <f>'Risks (4-6)'!C30</f>
        <v>Does your company have an overview of production locations further down your chain and / or do you know where important materials come from?</v>
      </c>
      <c r="R85" s="18"/>
      <c r="S85" s="61">
        <f>Codes!W63</f>
        <v>7</v>
      </c>
      <c r="T85" s="18"/>
      <c r="U85" s="62" t="str">
        <f>'Risks (4-6)'!R30</f>
        <v>fill in</v>
      </c>
      <c r="V85" s="62"/>
      <c r="W85" s="64">
        <f>VLOOKUP(U85,Codes!$B$65:$BF$71,22,FALSE)</f>
        <v>0</v>
      </c>
      <c r="X85" s="63" t="str">
        <f>'Risks (4-6)'!U30</f>
        <v>fill in</v>
      </c>
      <c r="Y85" s="63"/>
      <c r="Z85" s="66">
        <f>VLOOKUP(X85,Codes!$B$65:$BF$71,22,FALSE)</f>
        <v>0</v>
      </c>
      <c r="AA85" s="62" t="str">
        <f>'Risks (4-6)'!X30</f>
        <v>fill in</v>
      </c>
      <c r="AB85" s="62"/>
      <c r="AC85" s="64">
        <f>VLOOKUP(AA85,Codes!$B$65:$BF$71,22,FALSE)</f>
        <v>0</v>
      </c>
      <c r="AD85" s="63" t="str">
        <f>'Risks (4-6)'!AA30</f>
        <v>fill in</v>
      </c>
      <c r="AE85" s="63"/>
      <c r="AF85" s="66">
        <f>VLOOKUP(AD85,Codes!$B$65:$BF$71,22,FALSE)</f>
        <v>0</v>
      </c>
      <c r="AG85" s="62" t="str">
        <f>'Risks (4-6)'!AD30</f>
        <v>fill in</v>
      </c>
      <c r="AH85" s="62"/>
      <c r="AI85" s="64">
        <f>VLOOKUP(AG85,Codes!$B$65:$BF$71,22,FALSE)</f>
        <v>0</v>
      </c>
      <c r="AL85" s="129"/>
    </row>
    <row r="86" spans="1:38" ht="15.75" x14ac:dyDescent="0.25">
      <c r="B86" s="55" t="s">
        <v>66</v>
      </c>
      <c r="C86" t="str">
        <f>'Risks (4-6)'!C35</f>
        <v>Does your company have an overview of the processes that are used for production?</v>
      </c>
      <c r="R86" s="18"/>
      <c r="S86" s="61">
        <f>Codes!X63</f>
        <v>7</v>
      </c>
      <c r="T86" s="18"/>
      <c r="U86" s="62" t="str">
        <f>'Risks (4-6)'!R35</f>
        <v>fill in</v>
      </c>
      <c r="V86" s="62"/>
      <c r="W86" s="64">
        <f>VLOOKUP(U86,Codes!$B$65:$BF$71,23,FALSE)</f>
        <v>0</v>
      </c>
      <c r="X86" s="63" t="str">
        <f>'Risks (4-6)'!U35</f>
        <v>fill in</v>
      </c>
      <c r="Y86" s="63"/>
      <c r="Z86" s="66">
        <f>VLOOKUP(X86,Codes!$B$65:$BF$71,23,FALSE)</f>
        <v>0</v>
      </c>
      <c r="AA86" s="62" t="str">
        <f>'Risks (4-6)'!X35</f>
        <v>fill in</v>
      </c>
      <c r="AB86" s="62"/>
      <c r="AC86" s="64">
        <f>VLOOKUP(AA86,Codes!$B$65:$BF$71,23,FALSE)</f>
        <v>0</v>
      </c>
      <c r="AD86" s="63" t="str">
        <f>'Risks (4-6)'!AA35</f>
        <v>fill in</v>
      </c>
      <c r="AE86" s="63"/>
      <c r="AF86" s="66">
        <f>VLOOKUP(AD86,Codes!$B$65:$BF$71,23,FALSE)</f>
        <v>0</v>
      </c>
      <c r="AG86" s="62" t="str">
        <f>'Risks (4-6)'!AD35</f>
        <v>fill in</v>
      </c>
      <c r="AH86" s="62"/>
      <c r="AI86" s="64">
        <f>VLOOKUP(AG86,Codes!$B$65:$BF$71,23,FALSE)</f>
        <v>0</v>
      </c>
      <c r="AL86" s="129"/>
    </row>
    <row r="87" spans="1:38" ht="15.75" x14ac:dyDescent="0.25">
      <c r="B87" s="55" t="s">
        <v>67</v>
      </c>
      <c r="C87" t="s">
        <v>108</v>
      </c>
      <c r="R87" s="18"/>
      <c r="S87" s="61"/>
      <c r="T87" s="18"/>
      <c r="U87" s="62"/>
      <c r="V87" s="62"/>
      <c r="W87" s="64"/>
      <c r="X87" s="63"/>
      <c r="Y87" s="63"/>
      <c r="Z87" s="66"/>
      <c r="AA87" s="62"/>
      <c r="AB87" s="62"/>
      <c r="AC87" s="64"/>
      <c r="AD87" s="63"/>
      <c r="AE87" s="63"/>
      <c r="AF87" s="66"/>
      <c r="AG87" s="62"/>
      <c r="AH87" s="62"/>
      <c r="AI87" s="64"/>
    </row>
    <row r="88" spans="1:38" ht="78.75" customHeight="1" x14ac:dyDescent="0.25">
      <c r="B88" s="101" t="s">
        <v>195</v>
      </c>
      <c r="C88" s="124" t="str">
        <f>'Risks (4-6)'!C49</f>
        <v>Is the geographical origin (country / region of cultivation or production) known for your products and the raw materials used for this?</v>
      </c>
      <c r="R88" s="18"/>
      <c r="S88" s="61">
        <f>Codes!R127</f>
        <v>9</v>
      </c>
      <c r="T88" s="18"/>
      <c r="U88" s="271" t="str">
        <f>'Risks (4-6)'!R49</f>
        <v>fill in</v>
      </c>
      <c r="V88" s="271"/>
      <c r="W88" s="64">
        <f>VLOOKUP(U88,Codes!$P$126:$R$130,3,FALSE)</f>
        <v>0</v>
      </c>
      <c r="X88" s="168" t="str">
        <f>'Risks (4-6)'!U49</f>
        <v>fill in</v>
      </c>
      <c r="Y88" s="168"/>
      <c r="Z88" s="66">
        <f>VLOOKUP(X88,Codes!$P$126:$R$130,3,FALSE)</f>
        <v>0</v>
      </c>
      <c r="AA88" s="271" t="str">
        <f>'Risks (4-6)'!X49</f>
        <v>fill in</v>
      </c>
      <c r="AB88" s="271"/>
      <c r="AC88" s="64">
        <f>VLOOKUP(AA88,Codes!$P$126:$R$130,3,FALSE)</f>
        <v>0</v>
      </c>
      <c r="AD88" s="272" t="str">
        <f>'Risks (4-6)'!AA49</f>
        <v>fill in</v>
      </c>
      <c r="AE88" s="272"/>
      <c r="AF88" s="66">
        <f>VLOOKUP(AD88,Codes!$P$126:$R$130,3,FALSE)</f>
        <v>0</v>
      </c>
      <c r="AG88" s="271" t="str">
        <f>'Risks (4-6)'!AD49</f>
        <v>fill in</v>
      </c>
      <c r="AH88" s="271"/>
      <c r="AI88" s="64">
        <f>VLOOKUP(AG88,Codes!$P$126:$R$130,3,FALSE)</f>
        <v>0</v>
      </c>
      <c r="AL88" s="129"/>
    </row>
    <row r="89" spans="1:38" ht="15.75" x14ac:dyDescent="0.25">
      <c r="B89" s="55" t="s">
        <v>198</v>
      </c>
      <c r="C89" t="s">
        <v>108</v>
      </c>
      <c r="R89" s="18"/>
      <c r="S89" s="61"/>
      <c r="T89" s="18"/>
      <c r="U89" s="62"/>
      <c r="V89" s="62"/>
      <c r="W89" s="64"/>
      <c r="X89" s="63"/>
      <c r="Y89" s="63"/>
      <c r="Z89" s="66"/>
      <c r="AA89" s="62"/>
      <c r="AB89" s="62"/>
      <c r="AC89" s="64"/>
      <c r="AD89" s="63"/>
      <c r="AE89" s="63"/>
      <c r="AF89" s="66"/>
      <c r="AG89" s="62"/>
      <c r="AH89" s="62"/>
      <c r="AI89" s="64"/>
      <c r="AL89" s="129"/>
    </row>
    <row r="90" spans="1:38" ht="75.75" customHeight="1" x14ac:dyDescent="0.25">
      <c r="B90" s="101" t="s">
        <v>200</v>
      </c>
      <c r="C90" s="104" t="str">
        <f>'Risks (4-6)'!C62</f>
        <v>Is the cultivation method / production method known for the purchased products and raw materials, semi-finished products and products?</v>
      </c>
      <c r="R90" s="18"/>
      <c r="S90" s="61">
        <f>Codes!V127</f>
        <v>8</v>
      </c>
      <c r="T90" s="18"/>
      <c r="U90" s="271" t="str">
        <f>'Risks (4-6)'!R62</f>
        <v>fill in</v>
      </c>
      <c r="V90" s="271"/>
      <c r="W90" s="64">
        <f>VLOOKUP(U90,Codes!$T$126:$V$130,3,FALSE)</f>
        <v>0</v>
      </c>
      <c r="X90" s="272" t="str">
        <f>'Risks (4-6)'!U62</f>
        <v>fill in</v>
      </c>
      <c r="Y90" s="272"/>
      <c r="Z90" s="66">
        <f>VLOOKUP(X90,Codes!$T$126:$V$130,3,FALSE)</f>
        <v>0</v>
      </c>
      <c r="AA90" s="271" t="str">
        <f>'Risks (4-6)'!X62</f>
        <v>fill in</v>
      </c>
      <c r="AB90" s="271"/>
      <c r="AC90" s="64">
        <f>VLOOKUP(AA90,Codes!$T$126:$V$130,3,FALSE)</f>
        <v>0</v>
      </c>
      <c r="AD90" s="272" t="str">
        <f>'Risks (4-6)'!AA62</f>
        <v>fill in</v>
      </c>
      <c r="AE90" s="272"/>
      <c r="AF90" s="66">
        <f>VLOOKUP(AD90,Codes!$T$126:$V$130,3,FALSE)</f>
        <v>0</v>
      </c>
      <c r="AG90" s="271" t="str">
        <f>'Risks (4-6)'!AD62</f>
        <v>fill in</v>
      </c>
      <c r="AH90" s="271"/>
      <c r="AI90" s="64">
        <f>VLOOKUP(AG90,Codes!$T$126:$V$130,3,FALSE)</f>
        <v>0</v>
      </c>
      <c r="AL90" s="129"/>
    </row>
    <row r="91" spans="1:38" ht="15.75" x14ac:dyDescent="0.25">
      <c r="A91" s="125"/>
      <c r="B91" s="125"/>
      <c r="C91" s="125"/>
      <c r="D91" s="125"/>
      <c r="E91" s="125"/>
      <c r="F91" s="125"/>
      <c r="G91" s="125"/>
      <c r="H91" s="125"/>
      <c r="I91" s="125"/>
      <c r="J91" s="125"/>
      <c r="K91" s="125"/>
      <c r="L91" s="125"/>
      <c r="M91" s="125"/>
      <c r="N91" s="125"/>
      <c r="O91" s="125"/>
      <c r="P91" s="125"/>
      <c r="Q91" s="125"/>
      <c r="R91" s="125"/>
      <c r="S91" s="126"/>
      <c r="T91" s="125"/>
      <c r="U91" s="127"/>
      <c r="V91" s="127"/>
      <c r="W91" s="128"/>
      <c r="X91" s="127"/>
      <c r="Y91" s="127"/>
      <c r="Z91" s="128"/>
      <c r="AA91" s="127"/>
      <c r="AB91" s="127"/>
      <c r="AC91" s="128"/>
      <c r="AD91" s="127"/>
      <c r="AE91" s="127"/>
      <c r="AF91" s="128"/>
      <c r="AG91" s="127"/>
      <c r="AH91" s="127"/>
      <c r="AI91" s="128"/>
      <c r="AJ91" s="125"/>
    </row>
    <row r="92" spans="1:38" x14ac:dyDescent="0.25">
      <c r="N92" s="130" t="s">
        <v>373</v>
      </c>
      <c r="O92" s="130"/>
      <c r="P92" s="130"/>
      <c r="Q92" s="131">
        <f>SUM(S93:S98)</f>
        <v>50</v>
      </c>
      <c r="R92" s="18"/>
      <c r="S92" s="18"/>
      <c r="T92" s="18"/>
      <c r="U92" s="62" t="s">
        <v>317</v>
      </c>
      <c r="V92" s="62"/>
      <c r="W92" s="62" t="s">
        <v>504</v>
      </c>
      <c r="X92" s="63" t="str">
        <f>U92</f>
        <v>Answer</v>
      </c>
      <c r="Y92" s="63"/>
      <c r="Z92" s="63" t="str">
        <f>W92</f>
        <v>Score</v>
      </c>
      <c r="AA92" s="62" t="str">
        <f>U92</f>
        <v>Answer</v>
      </c>
      <c r="AB92" s="62"/>
      <c r="AC92" s="62" t="str">
        <f>W92</f>
        <v>Score</v>
      </c>
      <c r="AD92" s="63" t="str">
        <f>U92</f>
        <v>Answer</v>
      </c>
      <c r="AE92" s="63"/>
      <c r="AF92" s="63" t="str">
        <f>W92</f>
        <v>Score</v>
      </c>
      <c r="AG92" s="62" t="str">
        <f>U92</f>
        <v>Answer</v>
      </c>
      <c r="AH92" s="62"/>
      <c r="AI92" s="62" t="str">
        <f>W92</f>
        <v>Score</v>
      </c>
    </row>
    <row r="93" spans="1:38" ht="18.75" x14ac:dyDescent="0.25">
      <c r="A93" s="57">
        <f>'Risks (4-6)'!A67</f>
        <v>5</v>
      </c>
      <c r="B93" s="54" t="str">
        <f>'Risks (4-6)'!B67</f>
        <v>Have you identified the risks in (part of) the production chain?</v>
      </c>
      <c r="C93" s="52"/>
      <c r="D93" s="52"/>
      <c r="E93" s="52"/>
      <c r="F93" s="52"/>
      <c r="G93" s="52"/>
      <c r="H93" s="52"/>
      <c r="I93" s="52"/>
      <c r="J93" s="52"/>
      <c r="K93" s="52"/>
      <c r="L93" s="52"/>
      <c r="M93" s="52"/>
      <c r="N93" s="52"/>
      <c r="O93" s="52"/>
      <c r="P93" s="52"/>
      <c r="R93" s="18"/>
      <c r="S93" s="61"/>
      <c r="T93" s="18"/>
      <c r="U93" s="62"/>
      <c r="V93" s="62"/>
      <c r="W93" s="64"/>
      <c r="X93" s="63"/>
      <c r="Y93" s="63"/>
      <c r="Z93" s="66"/>
      <c r="AA93" s="62"/>
      <c r="AB93" s="62"/>
      <c r="AC93" s="64"/>
      <c r="AD93" s="63"/>
      <c r="AE93" s="63"/>
      <c r="AF93" s="66"/>
      <c r="AG93" s="62"/>
      <c r="AH93" s="62"/>
      <c r="AI93" s="64"/>
      <c r="AL93" s="129"/>
    </row>
    <row r="94" spans="1:38" ht="15.75" x14ac:dyDescent="0.25">
      <c r="B94" s="55" t="s">
        <v>62</v>
      </c>
      <c r="C94" t="str">
        <f>'Risks (4-6)'!C70</f>
        <v>Has your company identified potential IRBC risks in the production or supply chain per country / region?</v>
      </c>
      <c r="R94" s="18"/>
      <c r="S94" s="61">
        <f>Codes!Z63</f>
        <v>15</v>
      </c>
      <c r="T94" s="18"/>
      <c r="U94" s="62" t="str">
        <f>'Risks (4-6)'!R70</f>
        <v>fill in</v>
      </c>
      <c r="V94" s="62"/>
      <c r="W94" s="64">
        <f>VLOOKUP(U94,Codes!$B$65:$BF$71,25,FALSE)</f>
        <v>0</v>
      </c>
      <c r="X94" s="63" t="str">
        <f>'Risks (4-6)'!U70</f>
        <v>fill in</v>
      </c>
      <c r="Y94" s="63"/>
      <c r="Z94" s="66">
        <f>VLOOKUP(X94,Codes!$B$65:$BF$71,25,FALSE)</f>
        <v>0</v>
      </c>
      <c r="AA94" s="62" t="str">
        <f>'Risks (4-6)'!X70</f>
        <v>fill in</v>
      </c>
      <c r="AB94" s="62"/>
      <c r="AC94" s="64">
        <f>VLOOKUP(AA94,Codes!$B$65:$BF$71,25,FALSE)</f>
        <v>0</v>
      </c>
      <c r="AD94" s="63" t="str">
        <f>'Risks (4-6)'!AA70</f>
        <v>fill in</v>
      </c>
      <c r="AE94" s="63"/>
      <c r="AF94" s="66">
        <f>VLOOKUP(AD94,Codes!$B$65:$BF$71,25,FALSE)</f>
        <v>0</v>
      </c>
      <c r="AG94" s="62" t="str">
        <f>'Risks (4-6)'!AD70</f>
        <v>fill in</v>
      </c>
      <c r="AH94" s="62"/>
      <c r="AI94" s="64">
        <f>VLOOKUP(AG94,Codes!$B$65:$BF$71,25,FALSE)</f>
        <v>0</v>
      </c>
      <c r="AL94" s="129"/>
    </row>
    <row r="95" spans="1:38" ht="15.75" x14ac:dyDescent="0.25">
      <c r="B95" s="55" t="s">
        <v>63</v>
      </c>
      <c r="C95" t="str">
        <f>'Risks (4-6)'!C75</f>
        <v>Has your company identified the potential IRBC risks in the production or supply chain per raw material?</v>
      </c>
      <c r="R95" s="18"/>
      <c r="S95" s="61">
        <f>Codes!AA63</f>
        <v>15</v>
      </c>
      <c r="T95" s="18"/>
      <c r="U95" s="62" t="str">
        <f>'Risks (4-6)'!R75</f>
        <v>fill in</v>
      </c>
      <c r="V95" s="62"/>
      <c r="W95" s="64">
        <f>VLOOKUP(U95,Codes!$B$65:$BF$71,26,FALSE)</f>
        <v>0</v>
      </c>
      <c r="X95" s="63" t="str">
        <f>'Risks (4-6)'!U75</f>
        <v>fill in</v>
      </c>
      <c r="Y95" s="63"/>
      <c r="Z95" s="66">
        <f>VLOOKUP(X95,Codes!$B$65:$BF$71,26,FALSE)</f>
        <v>0</v>
      </c>
      <c r="AA95" s="62" t="str">
        <f>'Risks (4-6)'!X75</f>
        <v>fill in</v>
      </c>
      <c r="AB95" s="62"/>
      <c r="AC95" s="64">
        <f>VLOOKUP(AA95,Codes!$B$65:$BF$71,26,FALSE)</f>
        <v>0</v>
      </c>
      <c r="AD95" s="63" t="str">
        <f>'Risks (4-6)'!AA75</f>
        <v>fill in</v>
      </c>
      <c r="AE95" s="63"/>
      <c r="AF95" s="66">
        <f>VLOOKUP(AD95,Codes!$B$65:$BF$71,26,FALSE)</f>
        <v>0</v>
      </c>
      <c r="AG95" s="62" t="str">
        <f>'Risks (4-6)'!AD75</f>
        <v>fill in</v>
      </c>
      <c r="AH95" s="62"/>
      <c r="AI95" s="64">
        <f>VLOOKUP(AG95,Codes!$B$65:$BF$71,26,FALSE)</f>
        <v>0</v>
      </c>
      <c r="AL95" s="129"/>
    </row>
    <row r="96" spans="1:38" ht="46.9" customHeight="1" x14ac:dyDescent="0.25">
      <c r="B96" s="101" t="s">
        <v>64</v>
      </c>
      <c r="C96" s="104" t="str">
        <f>'Risks (4-6)'!C80</f>
        <v>Has your company identified potential IRBC risks per producer?</v>
      </c>
      <c r="R96" s="18"/>
      <c r="S96" s="61">
        <f>Codes!N136</f>
        <v>15</v>
      </c>
      <c r="T96" s="18"/>
      <c r="U96" s="271" t="str">
        <f>'Risks (4-6)'!R80</f>
        <v>fill in</v>
      </c>
      <c r="V96" s="271"/>
      <c r="W96" s="64">
        <f>VLOOKUP(U96,Codes!$L$135:$N$141,3,FALSE)</f>
        <v>0</v>
      </c>
      <c r="X96" s="272" t="str">
        <f>'Risks (4-6)'!U80</f>
        <v>fill in</v>
      </c>
      <c r="Y96" s="272"/>
      <c r="Z96" s="66">
        <f>VLOOKUP(X96,Codes!$L$135:$N$141,3,FALSE)</f>
        <v>0</v>
      </c>
      <c r="AA96" s="271" t="str">
        <f>'Risks (4-6)'!X80</f>
        <v>fill in</v>
      </c>
      <c r="AB96" s="271"/>
      <c r="AC96" s="64">
        <f>VLOOKUP(AA96,Codes!$L$135:$N$141,3,FALSE)</f>
        <v>0</v>
      </c>
      <c r="AD96" s="272" t="str">
        <f>'Risks (4-6)'!AA80</f>
        <v>fill in</v>
      </c>
      <c r="AE96" s="272"/>
      <c r="AF96" s="66">
        <f>VLOOKUP(AD96,Codes!$L$135:$N$141,3,FALSE)</f>
        <v>0</v>
      </c>
      <c r="AG96" s="271" t="str">
        <f>'Risks (4-6)'!AD80</f>
        <v>fill in</v>
      </c>
      <c r="AH96" s="271"/>
      <c r="AI96" s="64">
        <f>VLOOKUP(AG96,Codes!$L$135:$N$141,3,FALSE)</f>
        <v>0</v>
      </c>
      <c r="AL96" s="129"/>
    </row>
    <row r="97" spans="1:38" ht="33" customHeight="1" x14ac:dyDescent="0.25">
      <c r="B97" s="55" t="s">
        <v>65</v>
      </c>
      <c r="C97" s="263" t="str">
        <f>'Risks (4-6)'!C90</f>
        <v>Are the IRBC risks per producer prioritized on the basis of severity (the impact of the consequences) and likelihood (probability that a threat will occur)?</v>
      </c>
      <c r="D97" s="263"/>
      <c r="E97" s="263"/>
      <c r="F97" s="263"/>
      <c r="G97" s="263"/>
      <c r="H97" s="263"/>
      <c r="I97" s="263"/>
      <c r="J97" s="263"/>
      <c r="K97" s="263"/>
      <c r="L97" s="263"/>
      <c r="M97" s="263"/>
      <c r="N97" s="263"/>
      <c r="O97" s="263"/>
      <c r="P97" s="263"/>
      <c r="R97" s="18"/>
      <c r="S97" s="61">
        <f>Codes!AC63</f>
        <v>5</v>
      </c>
      <c r="T97" s="18"/>
      <c r="U97" s="107" t="str">
        <f>'Risks (4-6)'!R90</f>
        <v>fill in</v>
      </c>
      <c r="V97" s="62"/>
      <c r="W97" s="64">
        <f>VLOOKUP(U97,Codes!$B$65:$BF$71,28,FALSE)</f>
        <v>0</v>
      </c>
      <c r="X97" s="108" t="str">
        <f>'Risks (4-6)'!U90</f>
        <v>fill in</v>
      </c>
      <c r="Y97" s="63"/>
      <c r="Z97" s="66">
        <f>VLOOKUP(X97,Codes!$B$65:$BF$71,28,FALSE)</f>
        <v>0</v>
      </c>
      <c r="AA97" s="107" t="str">
        <f>'Risks (4-6)'!X90</f>
        <v>fill in</v>
      </c>
      <c r="AB97" s="62"/>
      <c r="AC97" s="64">
        <f>VLOOKUP(AA97,Codes!$B$65:$BF$71,28,FALSE)</f>
        <v>0</v>
      </c>
      <c r="AD97" s="108" t="str">
        <f>'Risks (4-6)'!AA90</f>
        <v>fill in</v>
      </c>
      <c r="AE97" s="63"/>
      <c r="AF97" s="66">
        <f>VLOOKUP(AD97,Codes!$B$65:$BF$71,28,FALSE)</f>
        <v>0</v>
      </c>
      <c r="AG97" s="107" t="str">
        <f>'Risks (4-6)'!AD90</f>
        <v>fill in</v>
      </c>
      <c r="AH97" s="62"/>
      <c r="AI97" s="64">
        <f>VLOOKUP(AG97,Codes!$B$65:$BF$71,28,FALSE)</f>
        <v>0</v>
      </c>
      <c r="AL97" s="129"/>
    </row>
    <row r="98" spans="1:38" ht="31.5" customHeight="1" x14ac:dyDescent="0.25">
      <c r="B98" s="55" t="s">
        <v>66</v>
      </c>
      <c r="C98" s="263" t="str">
        <f>'Risks (4-6)'!C95</f>
        <v>In the past year, did your company receive signals about damage or impacts via (I) RBC monitoring (audit) system or via complaints / cases?</v>
      </c>
      <c r="D98" s="263"/>
      <c r="E98" s="263"/>
      <c r="F98" s="263"/>
      <c r="G98" s="263"/>
      <c r="H98" s="263"/>
      <c r="I98" s="263"/>
      <c r="J98" s="263"/>
      <c r="K98" s="263"/>
      <c r="L98" s="263"/>
      <c r="M98" s="263"/>
      <c r="N98" s="263"/>
      <c r="O98" s="263"/>
      <c r="P98" s="263"/>
      <c r="R98" s="18"/>
      <c r="S98" s="61" t="s">
        <v>108</v>
      </c>
      <c r="T98" s="18"/>
      <c r="U98" s="107" t="str">
        <f>'Risks (4-6)'!R95</f>
        <v>fill in</v>
      </c>
      <c r="V98" s="62"/>
      <c r="W98" s="64"/>
      <c r="X98" s="108" t="str">
        <f>'Risks (4-6)'!U95</f>
        <v>fill in</v>
      </c>
      <c r="Y98" s="63"/>
      <c r="Z98" s="66"/>
      <c r="AA98" s="107" t="str">
        <f>'Risks (4-6)'!X95</f>
        <v>fill in</v>
      </c>
      <c r="AB98" s="62"/>
      <c r="AC98" s="64"/>
      <c r="AD98" s="108" t="str">
        <f>'Risks (4-6)'!AA95</f>
        <v>fill in</v>
      </c>
      <c r="AE98" s="63"/>
      <c r="AF98" s="66"/>
      <c r="AG98" s="107" t="str">
        <f>'Risks (4-6)'!AD95</f>
        <v>fill in</v>
      </c>
      <c r="AH98" s="62"/>
      <c r="AI98" s="64"/>
      <c r="AL98" s="129"/>
    </row>
    <row r="99" spans="1:38" ht="15.75" x14ac:dyDescent="0.25">
      <c r="A99" s="125"/>
      <c r="B99" s="125"/>
      <c r="C99" s="125"/>
      <c r="D99" s="125"/>
      <c r="E99" s="125"/>
      <c r="F99" s="125"/>
      <c r="G99" s="125"/>
      <c r="H99" s="125"/>
      <c r="I99" s="125"/>
      <c r="J99" s="125"/>
      <c r="K99" s="125"/>
      <c r="L99" s="125"/>
      <c r="M99" s="125"/>
      <c r="N99" s="125"/>
      <c r="O99" s="125"/>
      <c r="P99" s="125"/>
      <c r="Q99" s="125"/>
      <c r="R99" s="125"/>
      <c r="S99" s="126"/>
      <c r="T99" s="125"/>
      <c r="U99" s="127"/>
      <c r="V99" s="127"/>
      <c r="W99" s="128"/>
      <c r="X99" s="127"/>
      <c r="Y99" s="127"/>
      <c r="Z99" s="128"/>
      <c r="AA99" s="127"/>
      <c r="AB99" s="127"/>
      <c r="AC99" s="128"/>
      <c r="AD99" s="127"/>
      <c r="AE99" s="127"/>
      <c r="AF99" s="128"/>
      <c r="AG99" s="127"/>
      <c r="AH99" s="127"/>
      <c r="AI99" s="128"/>
      <c r="AJ99" s="125"/>
    </row>
    <row r="100" spans="1:38" x14ac:dyDescent="0.25">
      <c r="N100" s="130" t="s">
        <v>374</v>
      </c>
      <c r="O100" s="130"/>
      <c r="P100" s="130"/>
      <c r="Q100" s="131">
        <f>SUM(S101:S103)</f>
        <v>48</v>
      </c>
      <c r="R100" s="18"/>
      <c r="S100" s="18"/>
      <c r="T100" s="18"/>
      <c r="U100" s="62" t="s">
        <v>317</v>
      </c>
      <c r="V100" s="62"/>
      <c r="W100" s="62" t="s">
        <v>504</v>
      </c>
      <c r="X100" s="63" t="str">
        <f>U100</f>
        <v>Answer</v>
      </c>
      <c r="Y100" s="63"/>
      <c r="Z100" s="63" t="str">
        <f>W100</f>
        <v>Score</v>
      </c>
      <c r="AA100" s="62" t="str">
        <f>U100</f>
        <v>Answer</v>
      </c>
      <c r="AB100" s="62"/>
      <c r="AC100" s="62" t="str">
        <f>W100</f>
        <v>Score</v>
      </c>
      <c r="AD100" s="63" t="str">
        <f>U100</f>
        <v>Answer</v>
      </c>
      <c r="AE100" s="63"/>
      <c r="AF100" s="63" t="str">
        <f>W100</f>
        <v>Score</v>
      </c>
      <c r="AG100" s="62" t="str">
        <f>U100</f>
        <v>Answer</v>
      </c>
      <c r="AH100" s="62"/>
      <c r="AI100" s="62" t="str">
        <f>W100</f>
        <v>Score</v>
      </c>
    </row>
    <row r="101" spans="1:38" ht="18.75" x14ac:dyDescent="0.25">
      <c r="A101" s="57">
        <f>'Risks (4-6)'!A106</f>
        <v>6</v>
      </c>
      <c r="B101" s="54" t="str">
        <f>'Risks (4-6)'!B106</f>
        <v>Have you prioritized risks and damage / impacts?</v>
      </c>
      <c r="C101" s="52"/>
      <c r="D101" s="52"/>
      <c r="E101" s="52"/>
      <c r="F101" s="52"/>
      <c r="G101" s="52"/>
      <c r="H101" s="52"/>
      <c r="I101" s="52"/>
      <c r="J101" s="52"/>
      <c r="K101" s="52"/>
      <c r="L101" s="52"/>
      <c r="M101" s="52"/>
      <c r="N101" s="52"/>
      <c r="O101" s="52"/>
      <c r="P101" s="52"/>
      <c r="R101" s="18"/>
      <c r="S101" s="61">
        <f>Codes!AE63</f>
        <v>16</v>
      </c>
      <c r="T101" s="18"/>
      <c r="U101" s="62" t="str">
        <f>'Risks (4-6)'!R106</f>
        <v>fill in</v>
      </c>
      <c r="V101" s="62"/>
      <c r="W101" s="64">
        <f>VLOOKUP(U101,Codes!$B$65:$BF$71,30,FALSE)</f>
        <v>0</v>
      </c>
      <c r="X101" s="63" t="str">
        <f>'Risks (4-6)'!U106</f>
        <v>fill in</v>
      </c>
      <c r="Y101" s="63"/>
      <c r="Z101" s="66">
        <f>VLOOKUP(X101,Codes!$B$65:$BF$71,30,FALSE)</f>
        <v>0</v>
      </c>
      <c r="AA101" s="62" t="str">
        <f>'Risks (4-6)'!X106</f>
        <v>fill in</v>
      </c>
      <c r="AB101" s="62"/>
      <c r="AC101" s="64">
        <f>VLOOKUP(AA101,Codes!$B$65:$BF$71,30,FALSE)</f>
        <v>0</v>
      </c>
      <c r="AD101" s="63" t="str">
        <f>'Risks (4-6)'!AA106</f>
        <v>fill in</v>
      </c>
      <c r="AE101" s="63"/>
      <c r="AF101" s="66">
        <f>VLOOKUP(AD101,Codes!$B$65:$BF$71,30,FALSE)</f>
        <v>0</v>
      </c>
      <c r="AG101" s="62" t="str">
        <f>'Risks (4-6)'!AD106</f>
        <v>fill in</v>
      </c>
      <c r="AH101" s="62"/>
      <c r="AI101" s="64">
        <f>VLOOKUP(AG101,Codes!$B$65:$BF$71,30,FALSE)</f>
        <v>0</v>
      </c>
      <c r="AL101" s="129"/>
    </row>
    <row r="102" spans="1:38" ht="15.75" x14ac:dyDescent="0.25">
      <c r="B102" s="55" t="s">
        <v>62</v>
      </c>
      <c r="C102" t="str">
        <f>'Risks (4-6)'!C109</f>
        <v>Has your company prioritized all identified risks and damage / impacts based on seriousness and probability?</v>
      </c>
      <c r="R102" s="18"/>
      <c r="S102" s="61">
        <f>Codes!AF63</f>
        <v>16</v>
      </c>
      <c r="T102" s="18"/>
      <c r="U102" s="62" t="str">
        <f>'Risks (4-6)'!R109</f>
        <v>fill in</v>
      </c>
      <c r="V102" s="62"/>
      <c r="W102" s="64">
        <f>VLOOKUP(U102,Codes!$B$65:$BF$71,31,FALSE)</f>
        <v>0</v>
      </c>
      <c r="X102" s="63" t="str">
        <f>'Risks (4-6)'!U109</f>
        <v>fill in</v>
      </c>
      <c r="Y102" s="63"/>
      <c r="Z102" s="66">
        <f>VLOOKUP(X102,Codes!$B$65:$BF$71,31,FALSE)</f>
        <v>0</v>
      </c>
      <c r="AA102" s="62" t="str">
        <f>'Risks (4-6)'!X109</f>
        <v>fill in</v>
      </c>
      <c r="AB102" s="62"/>
      <c r="AC102" s="64">
        <f>VLOOKUP(AA102,Codes!$B$65:$BF$71,31,FALSE)</f>
        <v>0</v>
      </c>
      <c r="AD102" s="63" t="str">
        <f>'Risks (4-6)'!AA109</f>
        <v>fill in</v>
      </c>
      <c r="AE102" s="63"/>
      <c r="AF102" s="66">
        <f>VLOOKUP(AD102,Codes!$B$65:$BF$71,31,FALSE)</f>
        <v>0</v>
      </c>
      <c r="AG102" s="62" t="str">
        <f>'Risks (4-6)'!AD109</f>
        <v>fill in</v>
      </c>
      <c r="AH102" s="62"/>
      <c r="AI102" s="64">
        <f>VLOOKUP(AG102,Codes!$B$65:$BF$71,31,FALSE)</f>
        <v>0</v>
      </c>
      <c r="AL102" s="129"/>
    </row>
    <row r="103" spans="1:38" ht="15.75" x14ac:dyDescent="0.25">
      <c r="B103" s="55" t="s">
        <v>63</v>
      </c>
      <c r="C103" t="str">
        <f>'Risks (4-6)'!C114</f>
        <v>Are stakeholders consulted on IRBC themes?</v>
      </c>
      <c r="R103" s="18"/>
      <c r="S103" s="61">
        <f>Codes!AG63</f>
        <v>16</v>
      </c>
      <c r="T103" s="18"/>
      <c r="U103" s="62" t="str">
        <f>'Risks (4-6)'!R114</f>
        <v>fill in</v>
      </c>
      <c r="V103" s="62"/>
      <c r="W103" s="64">
        <f>VLOOKUP(U103,Codes!$B$65:$BF$71,32,FALSE)</f>
        <v>0</v>
      </c>
      <c r="X103" s="63" t="str">
        <f>'Risks (4-6)'!U114</f>
        <v>fill in</v>
      </c>
      <c r="Y103" s="63"/>
      <c r="Z103" s="66">
        <f>VLOOKUP(X103,Codes!$B$65:$BF$71,32,FALSE)</f>
        <v>0</v>
      </c>
      <c r="AA103" s="62" t="str">
        <f>'Risks (4-6)'!X114</f>
        <v>fill in</v>
      </c>
      <c r="AB103" s="62"/>
      <c r="AC103" s="64">
        <f>VLOOKUP(AA103,Codes!$B$65:$BF$71,32,FALSE)</f>
        <v>0</v>
      </c>
      <c r="AD103" s="63" t="str">
        <f>'Risks (4-6)'!AA114</f>
        <v>fill in</v>
      </c>
      <c r="AE103" s="63"/>
      <c r="AF103" s="66">
        <f>VLOOKUP(AD103,Codes!$B$65:$BF$71,32,FALSE)</f>
        <v>0</v>
      </c>
      <c r="AG103" s="62" t="str">
        <f>'Risks (4-6)'!AD114</f>
        <v>fill in</v>
      </c>
      <c r="AH103" s="62"/>
      <c r="AI103" s="64">
        <f>VLOOKUP(AG103,Codes!$B$65:$BF$71,32,FALSE)</f>
        <v>0</v>
      </c>
      <c r="AL103" s="129"/>
    </row>
    <row r="104" spans="1:38" ht="15.75" x14ac:dyDescent="0.25">
      <c r="A104" s="125"/>
      <c r="B104" s="125"/>
      <c r="C104" s="125"/>
      <c r="D104" s="125"/>
      <c r="E104" s="125"/>
      <c r="F104" s="125"/>
      <c r="G104" s="125"/>
      <c r="H104" s="125"/>
      <c r="I104" s="125"/>
      <c r="J104" s="125"/>
      <c r="K104" s="125"/>
      <c r="L104" s="125"/>
      <c r="M104" s="125"/>
      <c r="N104" s="125"/>
      <c r="O104" s="125"/>
      <c r="P104" s="125"/>
      <c r="Q104" s="125"/>
      <c r="R104" s="125"/>
      <c r="S104" s="126"/>
      <c r="T104" s="125"/>
      <c r="U104" s="127"/>
      <c r="V104" s="127"/>
      <c r="W104" s="128"/>
      <c r="X104" s="127"/>
      <c r="Y104" s="127"/>
      <c r="Z104" s="128"/>
      <c r="AA104" s="127"/>
      <c r="AB104" s="127"/>
      <c r="AC104" s="128"/>
      <c r="AD104" s="127"/>
      <c r="AE104" s="127"/>
      <c r="AF104" s="128"/>
      <c r="AG104" s="127"/>
      <c r="AH104" s="127"/>
      <c r="AI104" s="128"/>
      <c r="AJ104" s="125"/>
    </row>
    <row r="105" spans="1:38" x14ac:dyDescent="0.25">
      <c r="N105" s="130" t="s">
        <v>375</v>
      </c>
      <c r="O105" s="130"/>
      <c r="P105" s="130"/>
      <c r="Q105" s="131">
        <f>SUM(S106:S114)</f>
        <v>50</v>
      </c>
      <c r="R105" s="18"/>
      <c r="S105" s="18"/>
      <c r="T105" s="18"/>
      <c r="U105" s="62" t="s">
        <v>317</v>
      </c>
      <c r="V105" s="62"/>
      <c r="W105" s="62" t="s">
        <v>504</v>
      </c>
      <c r="X105" s="63" t="str">
        <f>U105</f>
        <v>Answer</v>
      </c>
      <c r="Y105" s="63"/>
      <c r="Z105" s="63" t="str">
        <f>W105</f>
        <v>Score</v>
      </c>
      <c r="AA105" s="62" t="str">
        <f>U105</f>
        <v>Answer</v>
      </c>
      <c r="AB105" s="62"/>
      <c r="AC105" s="62" t="str">
        <f>W105</f>
        <v>Score</v>
      </c>
      <c r="AD105" s="63" t="str">
        <f>U105</f>
        <v>Answer</v>
      </c>
      <c r="AE105" s="63"/>
      <c r="AF105" s="63" t="str">
        <f>W105</f>
        <v>Score</v>
      </c>
      <c r="AG105" s="62" t="str">
        <f>U105</f>
        <v>Answer</v>
      </c>
      <c r="AH105" s="62"/>
      <c r="AI105" s="62" t="str">
        <f>W105</f>
        <v>Score</v>
      </c>
    </row>
    <row r="106" spans="1:38" ht="18.75" x14ac:dyDescent="0.25">
      <c r="A106" s="57">
        <f>'Action Plan (7-8)'!A12</f>
        <v>7</v>
      </c>
      <c r="B106" s="54" t="str">
        <f>'Action Plan (7-8)'!B12</f>
        <v>Has your company drawn up a plan of action to mitigate the identified risks in the chain?</v>
      </c>
      <c r="C106" s="52"/>
      <c r="D106" s="52"/>
      <c r="E106" s="52"/>
      <c r="F106" s="52"/>
      <c r="G106" s="52"/>
      <c r="H106" s="52"/>
      <c r="I106" s="52"/>
      <c r="J106" s="52"/>
      <c r="K106" s="52"/>
      <c r="L106" s="52"/>
      <c r="M106" s="52"/>
      <c r="N106" s="52"/>
      <c r="O106" s="52"/>
      <c r="P106" s="52"/>
      <c r="R106" s="18"/>
      <c r="S106" s="61">
        <f>Codes!AH63</f>
        <v>10</v>
      </c>
      <c r="T106" s="18"/>
      <c r="U106" s="62" t="str">
        <f>'Action Plan (7-8)'!R12</f>
        <v>fill in</v>
      </c>
      <c r="V106" s="62"/>
      <c r="W106" s="64">
        <f>VLOOKUP(U106,Codes!$B$65:$BF$71,33,FALSE)</f>
        <v>0</v>
      </c>
      <c r="X106" s="63" t="str">
        <f>'Action Plan (7-8)'!U12</f>
        <v>fill in</v>
      </c>
      <c r="Y106" s="63"/>
      <c r="Z106" s="66">
        <f>VLOOKUP(X106,Codes!$B$65:$BF$71,33,FALSE)</f>
        <v>0</v>
      </c>
      <c r="AA106" s="62" t="str">
        <f>'Action Plan (7-8)'!X12</f>
        <v>fill in</v>
      </c>
      <c r="AB106" s="62"/>
      <c r="AC106" s="64">
        <f>VLOOKUP(AA106,Codes!$B$65:$BF$71,33,FALSE)</f>
        <v>0</v>
      </c>
      <c r="AD106" s="63" t="str">
        <f>'Action Plan (7-8)'!AA12</f>
        <v>fill in</v>
      </c>
      <c r="AE106" s="63"/>
      <c r="AF106" s="66">
        <f>VLOOKUP(AD106,Codes!$B$65:$BF$71,33,FALSE)</f>
        <v>0</v>
      </c>
      <c r="AG106" s="62" t="str">
        <f>'Action Plan (7-8)'!AD12</f>
        <v>fill in</v>
      </c>
      <c r="AH106" s="62"/>
      <c r="AI106" s="64">
        <f>VLOOKUP(AG106,Codes!$B$65:$BF$71,33,FALSE)</f>
        <v>0</v>
      </c>
      <c r="AL106" s="129"/>
    </row>
    <row r="107" spans="1:38" ht="15.75" x14ac:dyDescent="0.25">
      <c r="B107" s="55" t="s">
        <v>62</v>
      </c>
      <c r="C107" t="str">
        <f>Baseline!C107</f>
        <v>Does this plan of action contain the following elements? (multiple answers possible)</v>
      </c>
      <c r="R107" s="18"/>
      <c r="S107" s="61"/>
      <c r="T107" s="18"/>
      <c r="U107" s="62"/>
      <c r="V107" s="62"/>
      <c r="W107" s="64"/>
      <c r="X107" s="63"/>
      <c r="Y107" s="63"/>
      <c r="Z107" s="66"/>
      <c r="AA107" s="62"/>
      <c r="AB107" s="62"/>
      <c r="AC107" s="64"/>
      <c r="AD107" s="63"/>
      <c r="AE107" s="63"/>
      <c r="AF107" s="66"/>
      <c r="AG107" s="62"/>
      <c r="AH107" s="62"/>
      <c r="AI107" s="64"/>
      <c r="AL107" s="129"/>
    </row>
    <row r="108" spans="1:38" ht="15.75" x14ac:dyDescent="0.25">
      <c r="D108" t="str">
        <f>Baseline!C108</f>
        <v>(Ambitious) objectives for improvement</v>
      </c>
      <c r="R108" s="18"/>
      <c r="S108" s="61">
        <f>Codes!C133</f>
        <v>4</v>
      </c>
      <c r="T108" s="18"/>
      <c r="U108" s="62" t="str">
        <f>'Action Plan (7-8)'!S15</f>
        <v>no</v>
      </c>
      <c r="V108" s="62"/>
      <c r="W108" s="64">
        <f>IF(Codes!A133=TRUE,Codes!C133,0)</f>
        <v>0</v>
      </c>
      <c r="X108" s="63" t="str">
        <f>'Action Plan (7-8)'!V15</f>
        <v>no</v>
      </c>
      <c r="Y108" s="63"/>
      <c r="Z108" s="66">
        <f>IF(Codes!A133=TRUE,Codes!C133,0)</f>
        <v>0</v>
      </c>
      <c r="AA108" s="62" t="str">
        <f>'Action Plan (7-8)'!Y15</f>
        <v>no</v>
      </c>
      <c r="AB108" s="62"/>
      <c r="AC108" s="64">
        <f>IF(Codes!A133=TRUE,Codes!C133,0)</f>
        <v>0</v>
      </c>
      <c r="AD108" s="63" t="str">
        <f>'Action Plan (7-8)'!AB15</f>
        <v>no</v>
      </c>
      <c r="AE108" s="63"/>
      <c r="AF108" s="66">
        <f>IF(Codes!A133=TRUE,Codes!C133,0)</f>
        <v>0</v>
      </c>
      <c r="AG108" s="62" t="str">
        <f>'Action Plan (7-8)'!AE15</f>
        <v>no</v>
      </c>
      <c r="AH108" s="62"/>
      <c r="AI108" s="64">
        <f>IF(Codes!A133=TRUE,Codes!C133,0)</f>
        <v>0</v>
      </c>
      <c r="AL108" s="129"/>
    </row>
    <row r="109" spans="1:38" ht="15.75" x14ac:dyDescent="0.25">
      <c r="D109" t="str">
        <f>Baseline!C109</f>
        <v>Monitoring and embedding in the company's policy decisions</v>
      </c>
      <c r="R109" s="18"/>
      <c r="S109" s="61">
        <f>Codes!C134</f>
        <v>4</v>
      </c>
      <c r="T109" s="18"/>
      <c r="U109" s="62" t="str">
        <f>'Action Plan (7-8)'!S16</f>
        <v>no</v>
      </c>
      <c r="V109" s="62"/>
      <c r="W109" s="64">
        <f>IF(Codes!A134=TRUE,Codes!C134,0)</f>
        <v>0</v>
      </c>
      <c r="X109" s="63" t="str">
        <f>'Action Plan (7-8)'!V16</f>
        <v>no</v>
      </c>
      <c r="Y109" s="63"/>
      <c r="Z109" s="66">
        <f>IF(Codes!A134=TRUE,Codes!C134,0)</f>
        <v>0</v>
      </c>
      <c r="AA109" s="62" t="str">
        <f>'Action Plan (7-8)'!Y16</f>
        <v>no</v>
      </c>
      <c r="AB109" s="62"/>
      <c r="AC109" s="64">
        <f>IF(Codes!A134=TRUE,Codes!C134,0)</f>
        <v>0</v>
      </c>
      <c r="AD109" s="63" t="str">
        <f>'Action Plan (7-8)'!AB16</f>
        <v>no</v>
      </c>
      <c r="AE109" s="63"/>
      <c r="AF109" s="66">
        <f>IF(Codes!A134=TRUE,Codes!C134,0)</f>
        <v>0</v>
      </c>
      <c r="AG109" s="62" t="str">
        <f>'Action Plan (7-8)'!AE16</f>
        <v>no</v>
      </c>
      <c r="AH109" s="62"/>
      <c r="AI109" s="64">
        <f>IF(Codes!A134=TRUE,Codes!C134,0)</f>
        <v>0</v>
      </c>
      <c r="AL109" s="129"/>
    </row>
    <row r="110" spans="1:38" ht="15.75" x14ac:dyDescent="0.25">
      <c r="D110" t="str">
        <f>Baseline!C110</f>
        <v>Description of how measures will lead to the removal (or reduction) of the negative effects</v>
      </c>
      <c r="R110" s="18"/>
      <c r="S110" s="61">
        <f>Codes!C135</f>
        <v>4</v>
      </c>
      <c r="T110" s="18"/>
      <c r="U110" s="62" t="str">
        <f>'Action Plan (7-8)'!S17</f>
        <v>no</v>
      </c>
      <c r="V110" s="62"/>
      <c r="W110" s="64">
        <f>IF(Codes!A135=TRUE,Codes!C135,0)</f>
        <v>0</v>
      </c>
      <c r="X110" s="63" t="str">
        <f>'Action Plan (7-8)'!V17</f>
        <v>no</v>
      </c>
      <c r="Y110" s="63"/>
      <c r="Z110" s="66">
        <f>IF(Codes!A135=TRUE,Codes!C135,0)</f>
        <v>0</v>
      </c>
      <c r="AA110" s="62" t="str">
        <f>'Action Plan (7-8)'!Y17</f>
        <v>no</v>
      </c>
      <c r="AB110" s="62"/>
      <c r="AC110" s="64">
        <f>IF(Codes!A135=TRUE,Codes!C135,0)</f>
        <v>0</v>
      </c>
      <c r="AD110" s="63" t="str">
        <f>'Action Plan (7-8)'!AB17</f>
        <v>no</v>
      </c>
      <c r="AE110" s="63"/>
      <c r="AF110" s="66">
        <f>IF(Codes!A135=TRUE,Codes!C135,0)</f>
        <v>0</v>
      </c>
      <c r="AG110" s="62" t="str">
        <f>'Action Plan (7-8)'!AE17</f>
        <v>no</v>
      </c>
      <c r="AH110" s="62"/>
      <c r="AI110" s="64">
        <f>IF(Codes!A135=TRUE,Codes!C135,0)</f>
        <v>0</v>
      </c>
      <c r="AL110" s="129"/>
    </row>
    <row r="111" spans="1:38" ht="15.75" x14ac:dyDescent="0.25">
      <c r="D111" t="str">
        <f>Baseline!C111</f>
        <v>Description of how we work with Parties in the chain to remove (or reduce) the negative effects</v>
      </c>
      <c r="R111" s="18"/>
      <c r="S111" s="61">
        <f>Codes!C136</f>
        <v>4</v>
      </c>
      <c r="T111" s="18"/>
      <c r="U111" s="62" t="str">
        <f>'Action Plan (7-8)'!S18</f>
        <v>no</v>
      </c>
      <c r="V111" s="62"/>
      <c r="W111" s="64">
        <f>IF(Codes!A136=TRUE,Codes!C136,0)</f>
        <v>0</v>
      </c>
      <c r="X111" s="63" t="str">
        <f>'Action Plan (7-8)'!V18</f>
        <v>no</v>
      </c>
      <c r="Y111" s="63"/>
      <c r="Z111" s="66">
        <f>IF(Codes!A136=TRUE,Codes!C136,0)</f>
        <v>0</v>
      </c>
      <c r="AA111" s="62" t="str">
        <f>'Action Plan (7-8)'!Y18</f>
        <v>no</v>
      </c>
      <c r="AB111" s="62"/>
      <c r="AC111" s="64">
        <f>IF(Codes!A136=TRUE,Codes!C136,0)</f>
        <v>0</v>
      </c>
      <c r="AD111" s="63" t="str">
        <f>'Action Plan (7-8)'!AB18</f>
        <v>no</v>
      </c>
      <c r="AE111" s="63"/>
      <c r="AF111" s="66">
        <f>IF(Codes!A136=TRUE,Codes!C136,0)</f>
        <v>0</v>
      </c>
      <c r="AG111" s="62" t="str">
        <f>'Action Plan (7-8)'!AE18</f>
        <v>no</v>
      </c>
      <c r="AH111" s="62"/>
      <c r="AI111" s="64">
        <f>IF(Codes!A136=TRUE,Codes!C136,0)</f>
        <v>0</v>
      </c>
      <c r="AL111" s="129"/>
    </row>
    <row r="112" spans="1:38" ht="15.75" x14ac:dyDescent="0.25">
      <c r="B112" s="55" t="s">
        <v>63</v>
      </c>
      <c r="C112" t="str">
        <f>'Action Plan (7-8)'!C20</f>
        <v>Is systematic monitoring at the supplier / producer of raw materials level or the actions taken from the action plan leading to the desired improvements?</v>
      </c>
      <c r="R112" s="18"/>
      <c r="S112" s="61">
        <f>Codes!AI63</f>
        <v>4</v>
      </c>
      <c r="T112" s="18"/>
      <c r="U112" s="62" t="str">
        <f>'Action Plan (7-8)'!R20</f>
        <v>fill in</v>
      </c>
      <c r="V112" s="62"/>
      <c r="W112" s="64">
        <f>VLOOKUP(U112,Codes!$B$65:$BF$71,34,FALSE)</f>
        <v>0</v>
      </c>
      <c r="X112" s="63" t="str">
        <f>'Action Plan (7-8)'!U20</f>
        <v>fill in</v>
      </c>
      <c r="Y112" s="63"/>
      <c r="Z112" s="66">
        <f>VLOOKUP(X112,Codes!$B$65:$BF$71,34,FALSE)</f>
        <v>0</v>
      </c>
      <c r="AA112" s="62" t="str">
        <f>'Action Plan (7-8)'!X20</f>
        <v>fill in</v>
      </c>
      <c r="AB112" s="62"/>
      <c r="AC112" s="64">
        <f>VLOOKUP(AA112,Codes!$B$65:$BF$71,34,FALSE)</f>
        <v>0</v>
      </c>
      <c r="AD112" s="63" t="str">
        <f>'Action Plan (7-8)'!AA20</f>
        <v>fill in</v>
      </c>
      <c r="AE112" s="63"/>
      <c r="AF112" s="66">
        <f>VLOOKUP(AD112,Codes!$B$65:$BF$71,34,FALSE)</f>
        <v>0</v>
      </c>
      <c r="AG112" s="62" t="str">
        <f>'Action Plan (7-8)'!AD20</f>
        <v>fill in</v>
      </c>
      <c r="AH112" s="62"/>
      <c r="AI112" s="64">
        <f>VLOOKUP(AG112,Codes!$B$65:$BF$71,34,FALSE)</f>
        <v>0</v>
      </c>
      <c r="AL112" s="129"/>
    </row>
    <row r="113" spans="1:38" ht="15.75" x14ac:dyDescent="0.25">
      <c r="B113" s="55" t="s">
        <v>64</v>
      </c>
      <c r="C113" t="str">
        <f>'Action Plan (7-8)'!C25</f>
        <v>Does your company have intensive cooperation programs with the aim of jointly improving sustainability in the chain with suppliers?</v>
      </c>
      <c r="R113" s="18"/>
      <c r="S113" s="61">
        <f>Codes!AJ63</f>
        <v>10</v>
      </c>
      <c r="T113" s="18"/>
      <c r="U113" s="62" t="str">
        <f>'Action Plan (7-8)'!R25</f>
        <v>fill in</v>
      </c>
      <c r="V113" s="62"/>
      <c r="W113" s="64">
        <f>VLOOKUP(U113,Codes!$B$65:$BF$71,35,FALSE)</f>
        <v>0</v>
      </c>
      <c r="X113" s="63" t="str">
        <f>'Action Plan (7-8)'!U25</f>
        <v>fill in</v>
      </c>
      <c r="Y113" s="63"/>
      <c r="Z113" s="66">
        <f>VLOOKUP(X113,Codes!$B$65:$BF$71,35,FALSE)</f>
        <v>0</v>
      </c>
      <c r="AA113" s="62" t="str">
        <f>'Action Plan (7-8)'!X25</f>
        <v>fill in</v>
      </c>
      <c r="AB113" s="62"/>
      <c r="AC113" s="64">
        <f>VLOOKUP(AA113,Codes!$B$65:$BF$71,35,FALSE)</f>
        <v>0</v>
      </c>
      <c r="AD113" s="63" t="str">
        <f>'Action Plan (7-8)'!AA25</f>
        <v>fill in</v>
      </c>
      <c r="AE113" s="63"/>
      <c r="AF113" s="66">
        <f>VLOOKUP(AD113,Codes!$B$65:$BF$71,35,FALSE)</f>
        <v>0</v>
      </c>
      <c r="AG113" s="62" t="str">
        <f>'Action Plan (7-8)'!AD25</f>
        <v>fill in</v>
      </c>
      <c r="AH113" s="62"/>
      <c r="AI113" s="64">
        <f>VLOOKUP(AG113,Codes!$B$65:$BF$71,35,FALSE)</f>
        <v>0</v>
      </c>
      <c r="AL113" s="129"/>
    </row>
    <row r="114" spans="1:38" ht="15.75" x14ac:dyDescent="0.25">
      <c r="B114" s="55" t="s">
        <v>65</v>
      </c>
      <c r="C114" t="str">
        <f>'Action Plan (7-8)'!C30</f>
        <v>Have all actions specified in the action plan and in the assessment report of last year been picked up and processed?</v>
      </c>
      <c r="R114" s="18"/>
      <c r="S114" s="61">
        <f>Codes!AK63</f>
        <v>10</v>
      </c>
      <c r="T114" s="18"/>
      <c r="U114" s="62" t="str">
        <f>'Action Plan (7-8)'!R30</f>
        <v>fill in</v>
      </c>
      <c r="V114" s="62"/>
      <c r="W114" s="64">
        <f>VLOOKUP(U114,Codes!$B$65:$BF$71,36,FALSE)</f>
        <v>0</v>
      </c>
      <c r="X114" s="63" t="str">
        <f>'Action Plan (7-8)'!U30</f>
        <v>fill in</v>
      </c>
      <c r="Y114" s="63"/>
      <c r="Z114" s="66">
        <f>VLOOKUP(X114,Codes!$B$65:$BF$71,36,FALSE)</f>
        <v>0</v>
      </c>
      <c r="AA114" s="62" t="str">
        <f>'Action Plan (7-8)'!X30</f>
        <v>fill in</v>
      </c>
      <c r="AB114" s="62"/>
      <c r="AC114" s="64">
        <f>VLOOKUP(AA114,Codes!$B$65:$BF$71,36,FALSE)</f>
        <v>0</v>
      </c>
      <c r="AD114" s="63" t="str">
        <f>'Action Plan (7-8)'!AA30</f>
        <v>fill in</v>
      </c>
      <c r="AE114" s="63"/>
      <c r="AF114" s="66">
        <f>VLOOKUP(AD114,Codes!$B$65:$BF$71,36,FALSE)</f>
        <v>0</v>
      </c>
      <c r="AG114" s="62" t="str">
        <f>'Action Plan (7-8)'!AD30</f>
        <v>fill in</v>
      </c>
      <c r="AH114" s="62"/>
      <c r="AI114" s="64">
        <f>VLOOKUP(AG114,Codes!$B$65:$BF$71,36,FALSE)</f>
        <v>0</v>
      </c>
      <c r="AL114" s="129"/>
    </row>
    <row r="115" spans="1:38" ht="15.75" x14ac:dyDescent="0.25">
      <c r="A115" s="125"/>
      <c r="B115" s="125"/>
      <c r="C115" s="125"/>
      <c r="D115" s="125"/>
      <c r="E115" s="125"/>
      <c r="F115" s="125"/>
      <c r="G115" s="125"/>
      <c r="H115" s="125"/>
      <c r="I115" s="125"/>
      <c r="J115" s="125"/>
      <c r="K115" s="125"/>
      <c r="L115" s="125"/>
      <c r="M115" s="125"/>
      <c r="N115" s="125"/>
      <c r="O115" s="125"/>
      <c r="P115" s="125"/>
      <c r="Q115" s="125"/>
      <c r="R115" s="125"/>
      <c r="S115" s="126"/>
      <c r="T115" s="125"/>
      <c r="U115" s="127"/>
      <c r="V115" s="127"/>
      <c r="W115" s="128"/>
      <c r="X115" s="127"/>
      <c r="Y115" s="127"/>
      <c r="Z115" s="128"/>
      <c r="AA115" s="127"/>
      <c r="AB115" s="127"/>
      <c r="AC115" s="128"/>
      <c r="AD115" s="127"/>
      <c r="AE115" s="127"/>
      <c r="AF115" s="128"/>
      <c r="AG115" s="127"/>
      <c r="AH115" s="127"/>
      <c r="AI115" s="128"/>
      <c r="AJ115" s="125"/>
    </row>
    <row r="116" spans="1:38" x14ac:dyDescent="0.25">
      <c r="N116" s="130" t="s">
        <v>376</v>
      </c>
      <c r="O116" s="130"/>
      <c r="P116" s="130"/>
      <c r="Q116" s="131">
        <f>SUM(S117:S120)</f>
        <v>50</v>
      </c>
      <c r="R116" s="18"/>
      <c r="S116" s="18"/>
      <c r="T116" s="18"/>
      <c r="U116" s="62" t="s">
        <v>317</v>
      </c>
      <c r="V116" s="62"/>
      <c r="W116" s="62" t="s">
        <v>504</v>
      </c>
      <c r="X116" s="63" t="str">
        <f>U116</f>
        <v>Answer</v>
      </c>
      <c r="Y116" s="63"/>
      <c r="Z116" s="63" t="str">
        <f>W116</f>
        <v>Score</v>
      </c>
      <c r="AA116" s="62" t="str">
        <f>U116</f>
        <v>Answer</v>
      </c>
      <c r="AB116" s="62"/>
      <c r="AC116" s="62" t="str">
        <f>W116</f>
        <v>Score</v>
      </c>
      <c r="AD116" s="63" t="str">
        <f>U116</f>
        <v>Answer</v>
      </c>
      <c r="AE116" s="63"/>
      <c r="AF116" s="63" t="str">
        <f>W116</f>
        <v>Score</v>
      </c>
      <c r="AG116" s="62" t="str">
        <f>U116</f>
        <v>Answer</v>
      </c>
      <c r="AH116" s="62"/>
      <c r="AI116" s="62" t="str">
        <f>W116</f>
        <v>Score</v>
      </c>
    </row>
    <row r="117" spans="1:38" ht="18.75" x14ac:dyDescent="0.25">
      <c r="A117" s="57">
        <f>'Action Plan (7-8)'!A35</f>
        <v>8</v>
      </c>
      <c r="B117" s="54" t="str">
        <f>'Action Plan (7-8)'!B35</f>
        <v>Has your company formulated or adjusted objectives based on the prioritized risks and impacts?</v>
      </c>
      <c r="C117" s="52"/>
      <c r="D117" s="52"/>
      <c r="E117" s="52"/>
      <c r="F117" s="52"/>
      <c r="G117" s="52"/>
      <c r="H117" s="52"/>
      <c r="I117" s="52"/>
      <c r="J117" s="52"/>
      <c r="K117" s="52"/>
      <c r="L117" s="52"/>
      <c r="M117" s="52"/>
      <c r="R117" s="18"/>
      <c r="S117" s="61">
        <f>Codes!AL63</f>
        <v>12</v>
      </c>
      <c r="T117" s="18"/>
      <c r="U117" s="62" t="str">
        <f>'Action Plan (7-8)'!R35</f>
        <v>fill in</v>
      </c>
      <c r="V117" s="62"/>
      <c r="W117" s="64">
        <f>VLOOKUP(U117,Codes!$B$65:$BF$71,37,FALSE)</f>
        <v>0</v>
      </c>
      <c r="X117" s="63" t="str">
        <f>'Action Plan (7-8)'!U35</f>
        <v>fill in</v>
      </c>
      <c r="Y117" s="63"/>
      <c r="Z117" s="66">
        <f>VLOOKUP(X117,Codes!$B$65:$BF$71,37,FALSE)</f>
        <v>0</v>
      </c>
      <c r="AA117" s="62" t="str">
        <f>'Action Plan (7-8)'!X35</f>
        <v>fill in</v>
      </c>
      <c r="AB117" s="62"/>
      <c r="AC117" s="64">
        <f>VLOOKUP(AA117,Codes!$B$65:$BF$71,37,FALSE)</f>
        <v>0</v>
      </c>
      <c r="AD117" s="63" t="str">
        <f>'Action Plan (7-8)'!AA35</f>
        <v>fill in</v>
      </c>
      <c r="AE117" s="63"/>
      <c r="AF117" s="66">
        <f>VLOOKUP(AD117,Codes!$B$65:$BF$71,37,FALSE)</f>
        <v>0</v>
      </c>
      <c r="AG117" s="62" t="str">
        <f>'Action Plan (7-8)'!AD35</f>
        <v>fill in</v>
      </c>
      <c r="AH117" s="62"/>
      <c r="AI117" s="64">
        <f>VLOOKUP(AG117,Codes!$B$65:$BF$71,37,FALSE)</f>
        <v>0</v>
      </c>
      <c r="AL117" s="129"/>
    </row>
    <row r="118" spans="1:38" ht="15.75" x14ac:dyDescent="0.25">
      <c r="B118" s="55" t="s">
        <v>62</v>
      </c>
      <c r="C118" t="str">
        <f>'Action Plan (7-8)'!C38</f>
        <v>Has your company formulated objectives?</v>
      </c>
      <c r="R118" s="18"/>
      <c r="S118" s="61">
        <f>Codes!AM63</f>
        <v>12</v>
      </c>
      <c r="T118" s="18"/>
      <c r="U118" s="62" t="str">
        <f>'Action Plan (7-8)'!R38</f>
        <v>fill in</v>
      </c>
      <c r="V118" s="62"/>
      <c r="W118" s="64">
        <f>VLOOKUP(U118,Codes!$B$65:$BF$71,38,FALSE)</f>
        <v>0</v>
      </c>
      <c r="X118" s="63" t="str">
        <f>'Action Plan (7-8)'!U38</f>
        <v>fill in</v>
      </c>
      <c r="Y118" s="63"/>
      <c r="Z118" s="66">
        <f>VLOOKUP(X118,Codes!$B$65:$BF$71,38,FALSE)</f>
        <v>0</v>
      </c>
      <c r="AA118" s="62" t="str">
        <f>'Action Plan (7-8)'!X38</f>
        <v>fill in</v>
      </c>
      <c r="AB118" s="62"/>
      <c r="AC118" s="64">
        <f>VLOOKUP(AA118,Codes!$B$65:$BF$71,38,FALSE)</f>
        <v>0</v>
      </c>
      <c r="AD118" s="63" t="str">
        <f>'Action Plan (7-8)'!AA38</f>
        <v>fill in</v>
      </c>
      <c r="AE118" s="63"/>
      <c r="AF118" s="66">
        <f>VLOOKUP(AD118,Codes!$B$65:$BF$71,38,FALSE)</f>
        <v>0</v>
      </c>
      <c r="AG118" s="62" t="str">
        <f>'Action Plan (7-8)'!AD38</f>
        <v>fill in</v>
      </c>
      <c r="AH118" s="62"/>
      <c r="AI118" s="64">
        <f>VLOOKUP(AG118,Codes!$B$65:$BF$71,38,FALSE)</f>
        <v>0</v>
      </c>
      <c r="AL118" s="129"/>
    </row>
    <row r="119" spans="1:38" ht="15.75" x14ac:dyDescent="0.25">
      <c r="B119" s="55" t="s">
        <v>63</v>
      </c>
      <c r="C119" t="str">
        <f>'Action Plan (7-8)'!C43</f>
        <v>Have these objectives or actions been broken down for the short and long term?</v>
      </c>
      <c r="R119" s="18"/>
      <c r="S119" s="61">
        <f>Codes!AN63</f>
        <v>13</v>
      </c>
      <c r="T119" s="18"/>
      <c r="U119" s="62" t="str">
        <f>'Action Plan (7-8)'!R43</f>
        <v>fill in</v>
      </c>
      <c r="V119" s="62"/>
      <c r="W119" s="64">
        <f>VLOOKUP(U119,Codes!$B$65:$BF$71,39,FALSE)</f>
        <v>0</v>
      </c>
      <c r="X119" s="63" t="str">
        <f>'Action Plan (7-8)'!U43</f>
        <v>fill in</v>
      </c>
      <c r="Y119" s="63"/>
      <c r="Z119" s="66">
        <f>VLOOKUP(X119,Codes!$B$65:$BF$71,39,FALSE)</f>
        <v>0</v>
      </c>
      <c r="AA119" s="62" t="str">
        <f>'Action Plan (7-8)'!X43</f>
        <v>fill in</v>
      </c>
      <c r="AB119" s="62"/>
      <c r="AC119" s="64">
        <f>VLOOKUP(AA119,Codes!$B$65:$BF$71,39,FALSE)</f>
        <v>0</v>
      </c>
      <c r="AD119" s="63" t="str">
        <f>'Action Plan (7-8)'!AA43</f>
        <v>fill in</v>
      </c>
      <c r="AE119" s="63"/>
      <c r="AF119" s="66">
        <f>VLOOKUP(AD119,Codes!$B$65:$BF$71,39,FALSE)</f>
        <v>0</v>
      </c>
      <c r="AG119" s="62" t="str">
        <f>'Action Plan (7-8)'!AD43</f>
        <v>fill in</v>
      </c>
      <c r="AH119" s="62"/>
      <c r="AI119" s="64">
        <f>VLOOKUP(AG119,Codes!$B$65:$BF$71,39,FALSE)</f>
        <v>0</v>
      </c>
      <c r="AL119" s="129"/>
    </row>
    <row r="120" spans="1:38" ht="15.75" x14ac:dyDescent="0.25">
      <c r="B120" s="55" t="s">
        <v>64</v>
      </c>
      <c r="C120" t="str">
        <f>'Action Plan (7-8)'!C48</f>
        <v>Does your company evaluate progress towards internal objectives or actions?</v>
      </c>
      <c r="R120" s="18"/>
      <c r="S120" s="61">
        <f>Codes!AO63</f>
        <v>13</v>
      </c>
      <c r="T120" s="18"/>
      <c r="U120" s="62" t="str">
        <f>'Action Plan (7-8)'!R48</f>
        <v>fill in</v>
      </c>
      <c r="V120" s="62"/>
      <c r="W120" s="64">
        <f>VLOOKUP(U120,Codes!$B$65:$BF$71,40,FALSE)</f>
        <v>0</v>
      </c>
      <c r="X120" s="63" t="str">
        <f>'Action Plan (7-8)'!U48</f>
        <v>fill in</v>
      </c>
      <c r="Y120" s="63"/>
      <c r="Z120" s="66">
        <f>VLOOKUP(X120,Codes!$B$65:$BF$71,40,FALSE)</f>
        <v>0</v>
      </c>
      <c r="AA120" s="62" t="str">
        <f>'Action Plan (7-8)'!X48</f>
        <v>fill in</v>
      </c>
      <c r="AB120" s="62"/>
      <c r="AC120" s="64">
        <f>VLOOKUP(AA120,Codes!$B$65:$BF$71,40,FALSE)</f>
        <v>0</v>
      </c>
      <c r="AD120" s="63" t="str">
        <f>'Action Plan (7-8)'!AA48</f>
        <v>fill in</v>
      </c>
      <c r="AE120" s="63"/>
      <c r="AF120" s="66">
        <f>VLOOKUP(AD120,Codes!$B$65:$BF$71,40,FALSE)</f>
        <v>0</v>
      </c>
      <c r="AG120" s="62" t="str">
        <f>'Action Plan (7-8)'!AD48</f>
        <v>fill in</v>
      </c>
      <c r="AH120" s="62"/>
      <c r="AI120" s="64">
        <f>VLOOKUP(AG120,Codes!$B$65:$BF$71,40,FALSE)</f>
        <v>0</v>
      </c>
      <c r="AL120" s="129"/>
    </row>
    <row r="121" spans="1:38" ht="15.75" x14ac:dyDescent="0.25">
      <c r="A121" s="125"/>
      <c r="B121" s="125"/>
      <c r="C121" s="125"/>
      <c r="D121" s="125"/>
      <c r="E121" s="125"/>
      <c r="F121" s="125"/>
      <c r="G121" s="125"/>
      <c r="H121" s="125"/>
      <c r="I121" s="125"/>
      <c r="J121" s="125"/>
      <c r="K121" s="125"/>
      <c r="L121" s="125"/>
      <c r="M121" s="125"/>
      <c r="N121" s="125"/>
      <c r="O121" s="125"/>
      <c r="P121" s="125"/>
      <c r="Q121" s="125"/>
      <c r="R121" s="125"/>
      <c r="S121" s="126"/>
      <c r="T121" s="125"/>
      <c r="U121" s="127"/>
      <c r="V121" s="127"/>
      <c r="W121" s="128"/>
      <c r="X121" s="127"/>
      <c r="Y121" s="127"/>
      <c r="Z121" s="128"/>
      <c r="AA121" s="127"/>
      <c r="AB121" s="127"/>
      <c r="AC121" s="128"/>
      <c r="AD121" s="127"/>
      <c r="AE121" s="127"/>
      <c r="AF121" s="128"/>
      <c r="AG121" s="127"/>
      <c r="AH121" s="127"/>
      <c r="AI121" s="128"/>
      <c r="AJ121" s="125"/>
    </row>
    <row r="122" spans="1:38" x14ac:dyDescent="0.25">
      <c r="N122" s="130" t="s">
        <v>377</v>
      </c>
      <c r="O122" s="130"/>
      <c r="P122" s="130"/>
      <c r="Q122" s="131">
        <f>SUM(S123:S125)</f>
        <v>50</v>
      </c>
      <c r="R122" s="18"/>
      <c r="S122" s="18"/>
      <c r="T122" s="18"/>
      <c r="U122" s="62" t="s">
        <v>317</v>
      </c>
      <c r="V122" s="62"/>
      <c r="W122" s="62" t="s">
        <v>504</v>
      </c>
      <c r="X122" s="63" t="str">
        <f>U122</f>
        <v>Answer</v>
      </c>
      <c r="Y122" s="63"/>
      <c r="Z122" s="63" t="str">
        <f>W122</f>
        <v>Score</v>
      </c>
      <c r="AA122" s="62" t="str">
        <f>U122</f>
        <v>Answer</v>
      </c>
      <c r="AB122" s="62"/>
      <c r="AC122" s="62" t="str">
        <f>W122</f>
        <v>Score</v>
      </c>
      <c r="AD122" s="63" t="str">
        <f>U122</f>
        <v>Answer</v>
      </c>
      <c r="AE122" s="63"/>
      <c r="AF122" s="63" t="str">
        <f>W122</f>
        <v>Score</v>
      </c>
      <c r="AG122" s="62" t="str">
        <f>U122</f>
        <v>Answer</v>
      </c>
      <c r="AH122" s="62"/>
      <c r="AI122" s="62" t="str">
        <f>W122</f>
        <v>Score</v>
      </c>
    </row>
    <row r="123" spans="1:38" ht="18.75" x14ac:dyDescent="0.25">
      <c r="A123" s="57">
        <f>'Verification (9)'!A12</f>
        <v>9</v>
      </c>
      <c r="B123" s="54" t="str">
        <f>'Verification (9)'!B12</f>
        <v>Does your company evaluate the effectiveness of the IRBC measures taken?</v>
      </c>
      <c r="C123" s="52"/>
      <c r="D123" s="52"/>
      <c r="E123" s="52"/>
      <c r="F123" s="52"/>
      <c r="G123" s="52"/>
      <c r="H123" s="52"/>
      <c r="I123" s="52"/>
      <c r="J123" s="52"/>
      <c r="K123" s="52"/>
      <c r="L123" s="52"/>
      <c r="M123" s="52"/>
      <c r="N123" s="52"/>
      <c r="O123" s="52"/>
      <c r="P123" s="52"/>
      <c r="R123" s="18"/>
      <c r="S123" s="61">
        <f>Codes!AP63</f>
        <v>20</v>
      </c>
      <c r="T123" s="18"/>
      <c r="U123" s="62" t="str">
        <f>'Verification (9)'!R12</f>
        <v>fill in</v>
      </c>
      <c r="V123" s="62"/>
      <c r="W123" s="64">
        <f>VLOOKUP(U123,Codes!$B$65:$BF$71,41,FALSE)</f>
        <v>0</v>
      </c>
      <c r="X123" s="63" t="str">
        <f>'Verification (9)'!U12</f>
        <v>fill in</v>
      </c>
      <c r="Y123" s="63"/>
      <c r="Z123" s="66">
        <f>VLOOKUP(X123,Codes!$B$65:$BF$71,41,FALSE)</f>
        <v>0</v>
      </c>
      <c r="AA123" s="62" t="str">
        <f>'Verification (9)'!X12</f>
        <v>fill in</v>
      </c>
      <c r="AB123" s="62"/>
      <c r="AC123" s="64">
        <f>VLOOKUP(AA123,Codes!$B$65:$BF$71,41,FALSE)</f>
        <v>0</v>
      </c>
      <c r="AD123" s="63" t="str">
        <f>'Verification (9)'!AA12</f>
        <v>fill in</v>
      </c>
      <c r="AE123" s="63"/>
      <c r="AF123" s="66">
        <f>VLOOKUP(AD123,Codes!$B$65:$BF$71,41,FALSE)</f>
        <v>0</v>
      </c>
      <c r="AG123" s="62" t="str">
        <f>'Verification (9)'!AD12</f>
        <v>fill in</v>
      </c>
      <c r="AH123" s="62"/>
      <c r="AI123" s="64">
        <f>VLOOKUP(AG123,Codes!$B$65:$BF$71,41,FALSE)</f>
        <v>0</v>
      </c>
      <c r="AL123" s="129"/>
    </row>
    <row r="124" spans="1:38" ht="15.75" x14ac:dyDescent="0.25">
      <c r="B124" s="55" t="s">
        <v>62</v>
      </c>
      <c r="C124" t="str">
        <f>'Verification (9)'!C15</f>
        <v>Does your company evaluate the progress of measures at producer level, external objectives and actions?</v>
      </c>
      <c r="R124" s="18"/>
      <c r="S124" s="61">
        <f>Codes!AQ63</f>
        <v>15</v>
      </c>
      <c r="T124" s="18"/>
      <c r="U124" s="62" t="str">
        <f>'Verification (9)'!R15</f>
        <v>fill in</v>
      </c>
      <c r="V124" s="62"/>
      <c r="W124" s="64">
        <f>VLOOKUP(U124,Codes!$B$65:$BF$71,42,FALSE)</f>
        <v>0</v>
      </c>
      <c r="X124" s="63" t="str">
        <f>'Verification (9)'!U15</f>
        <v>fill in</v>
      </c>
      <c r="Y124" s="63"/>
      <c r="Z124" s="66">
        <f>VLOOKUP(X124,Codes!$B$65:$BF$71,42,FALSE)</f>
        <v>0</v>
      </c>
      <c r="AA124" s="62" t="str">
        <f>'Verification (9)'!X15</f>
        <v>fill in</v>
      </c>
      <c r="AB124" s="62"/>
      <c r="AC124" s="64">
        <f>VLOOKUP(AA124,Codes!$B$65:$BF$71,42,FALSE)</f>
        <v>0</v>
      </c>
      <c r="AD124" s="63" t="str">
        <f>'Verification (9)'!AA15</f>
        <v>fill in</v>
      </c>
      <c r="AE124" s="63"/>
      <c r="AF124" s="66">
        <f>VLOOKUP(AD124,Codes!$B$65:$BF$71,42,FALSE)</f>
        <v>0</v>
      </c>
      <c r="AG124" s="62" t="str">
        <f>'Verification (9)'!AD15</f>
        <v>fill in</v>
      </c>
      <c r="AH124" s="62"/>
      <c r="AI124" s="64">
        <f>VLOOKUP(AG124,Codes!$B$65:$BF$71,42,FALSE)</f>
        <v>0</v>
      </c>
      <c r="AL124" s="129"/>
    </row>
    <row r="125" spans="1:38" ht="15.75" x14ac:dyDescent="0.25">
      <c r="B125" s="55" t="s">
        <v>63</v>
      </c>
      <c r="C125" t="str">
        <f>'Verification (9)'!C20</f>
        <v>Do you periodically adjust the IRBC and procurement policy based on the impacts and risks, complaints received and feedback from stakeholders?</v>
      </c>
      <c r="R125" s="18"/>
      <c r="S125" s="61">
        <f>Codes!AR63</f>
        <v>15</v>
      </c>
      <c r="T125" s="18"/>
      <c r="U125" s="62" t="str">
        <f>'Verification (9)'!R20</f>
        <v>fill in</v>
      </c>
      <c r="V125" s="62"/>
      <c r="W125" s="64">
        <f>VLOOKUP(U125,Codes!$B$65:$BF$71,43,FALSE)</f>
        <v>0</v>
      </c>
      <c r="X125" s="63" t="str">
        <f>'Verification (9)'!U20</f>
        <v>fill in</v>
      </c>
      <c r="Y125" s="63"/>
      <c r="Z125" s="66">
        <f>VLOOKUP(X125,Codes!$B$65:$BF$71,43,FALSE)</f>
        <v>0</v>
      </c>
      <c r="AA125" s="62" t="str">
        <f>'Verification (9)'!X20</f>
        <v>fill in</v>
      </c>
      <c r="AB125" s="62"/>
      <c r="AC125" s="64">
        <f>VLOOKUP(AA125,Codes!$B$65:$BF$71,43,FALSE)</f>
        <v>0</v>
      </c>
      <c r="AD125" s="63" t="str">
        <f>'Verification (9)'!AA20</f>
        <v>fill in</v>
      </c>
      <c r="AE125" s="63"/>
      <c r="AF125" s="66">
        <f>VLOOKUP(AD125,Codes!$B$65:$BF$71,43,FALSE)</f>
        <v>0</v>
      </c>
      <c r="AG125" s="62" t="str">
        <f>'Verification (9)'!AD20</f>
        <v>fill in</v>
      </c>
      <c r="AH125" s="62"/>
      <c r="AI125" s="64">
        <f>VLOOKUP(AG125,Codes!$B$65:$BF$71,43,FALSE)</f>
        <v>0</v>
      </c>
      <c r="AL125" s="129"/>
    </row>
    <row r="126" spans="1:38" ht="15.75" x14ac:dyDescent="0.25">
      <c r="A126" s="125"/>
      <c r="B126" s="125"/>
      <c r="C126" s="125"/>
      <c r="D126" s="125"/>
      <c r="E126" s="125"/>
      <c r="F126" s="125"/>
      <c r="G126" s="125"/>
      <c r="H126" s="125"/>
      <c r="I126" s="125"/>
      <c r="J126" s="125"/>
      <c r="K126" s="125"/>
      <c r="L126" s="125"/>
      <c r="M126" s="125"/>
      <c r="N126" s="125"/>
      <c r="O126" s="125"/>
      <c r="P126" s="125"/>
      <c r="Q126" s="125"/>
      <c r="R126" s="125"/>
      <c r="S126" s="126"/>
      <c r="T126" s="125"/>
      <c r="U126" s="127"/>
      <c r="V126" s="127"/>
      <c r="W126" s="128"/>
      <c r="X126" s="127"/>
      <c r="Y126" s="127"/>
      <c r="Z126" s="128"/>
      <c r="AA126" s="127"/>
      <c r="AB126" s="127"/>
      <c r="AC126" s="128"/>
      <c r="AD126" s="127"/>
      <c r="AE126" s="127"/>
      <c r="AF126" s="128"/>
      <c r="AG126" s="127"/>
      <c r="AH126" s="127"/>
      <c r="AI126" s="128"/>
      <c r="AJ126" s="125"/>
    </row>
    <row r="127" spans="1:38" x14ac:dyDescent="0.25">
      <c r="N127" s="130" t="s">
        <v>378</v>
      </c>
      <c r="O127" s="130"/>
      <c r="P127" s="130"/>
      <c r="Q127" s="131">
        <f>SUM(S128:S143)</f>
        <v>50</v>
      </c>
      <c r="R127" s="18"/>
      <c r="S127" s="18"/>
      <c r="T127" s="18"/>
      <c r="U127" s="62" t="s">
        <v>317</v>
      </c>
      <c r="V127" s="62"/>
      <c r="W127" s="62" t="s">
        <v>504</v>
      </c>
      <c r="X127" s="63" t="str">
        <f>U127</f>
        <v>Answer</v>
      </c>
      <c r="Y127" s="63"/>
      <c r="Z127" s="63" t="str">
        <f>W127</f>
        <v>Score</v>
      </c>
      <c r="AA127" s="62" t="str">
        <f>U127</f>
        <v>Answer</v>
      </c>
      <c r="AB127" s="62"/>
      <c r="AC127" s="62" t="str">
        <f>W127</f>
        <v>Score</v>
      </c>
      <c r="AD127" s="63" t="str">
        <f>U127</f>
        <v>Answer</v>
      </c>
      <c r="AE127" s="63"/>
      <c r="AF127" s="63" t="str">
        <f>W127</f>
        <v>Score</v>
      </c>
      <c r="AG127" s="62" t="str">
        <f>U127</f>
        <v>Answer</v>
      </c>
      <c r="AH127" s="62"/>
      <c r="AI127" s="62" t="str">
        <f>W127</f>
        <v>Score</v>
      </c>
    </row>
    <row r="128" spans="1:38" ht="18.75" x14ac:dyDescent="0.25">
      <c r="A128" s="57">
        <f>'Reporting (10)'!A12</f>
        <v>10</v>
      </c>
      <c r="B128" s="54" t="str">
        <f>'Reporting (10)'!B12</f>
        <v>Does your company communicate about the IRBC policy?</v>
      </c>
      <c r="C128" s="52"/>
      <c r="D128" s="52"/>
      <c r="E128" s="52"/>
      <c r="F128" s="52"/>
      <c r="G128" s="52"/>
      <c r="H128" s="52"/>
      <c r="I128" s="52"/>
      <c r="J128" s="52"/>
      <c r="K128" s="52"/>
      <c r="L128" s="52"/>
      <c r="M128" s="52"/>
      <c r="N128" s="52"/>
      <c r="O128" s="52"/>
      <c r="P128" s="52"/>
      <c r="R128" s="18"/>
      <c r="S128" s="61">
        <f>Codes!AS63</f>
        <v>10</v>
      </c>
      <c r="T128" s="18"/>
      <c r="U128" s="62" t="str">
        <f>'Reporting (10)'!R12</f>
        <v>fill in</v>
      </c>
      <c r="V128" s="62"/>
      <c r="W128" s="64">
        <f>VLOOKUP(U128,Codes!$B$65:$BF$71,44,FALSE)</f>
        <v>0</v>
      </c>
      <c r="X128" s="63" t="str">
        <f>'Reporting (10)'!U12</f>
        <v>fill in</v>
      </c>
      <c r="Y128" s="63"/>
      <c r="Z128" s="66">
        <f>VLOOKUP(X128,Codes!$B$65:$BF$71,44,FALSE)</f>
        <v>0</v>
      </c>
      <c r="AA128" s="62" t="str">
        <f>'Reporting (10)'!X12</f>
        <v>fill in</v>
      </c>
      <c r="AB128" s="62"/>
      <c r="AC128" s="64">
        <f>VLOOKUP(AA128,Codes!$B$65:$BF$71,44,FALSE)</f>
        <v>0</v>
      </c>
      <c r="AD128" s="63" t="str">
        <f>'Reporting (10)'!AA12</f>
        <v>fill in</v>
      </c>
      <c r="AE128" s="63"/>
      <c r="AF128" s="66">
        <f>VLOOKUP(AD128,Codes!$B$65:$BF$71,44,FALSE)</f>
        <v>0</v>
      </c>
      <c r="AG128" s="62" t="str">
        <f>'Reporting (10)'!AD12</f>
        <v>fill in</v>
      </c>
      <c r="AH128" s="62"/>
      <c r="AI128" s="64">
        <f>VLOOKUP(AG128,Codes!$B$65:$BF$71,44,FALSE)</f>
        <v>0</v>
      </c>
      <c r="AL128" s="129"/>
    </row>
    <row r="129" spans="1:38" ht="60" customHeight="1" x14ac:dyDescent="0.25">
      <c r="B129" s="101" t="s">
        <v>62</v>
      </c>
      <c r="C129" s="104" t="str">
        <f>Baseline!C142</f>
        <v>Is your company internally transparent about the implemented IRBC policy, the IRBC risks, objectives, activities and the results thereof?</v>
      </c>
      <c r="L129" s="104"/>
      <c r="R129" s="18"/>
      <c r="S129" s="61">
        <f>Codes!AT63</f>
        <v>10</v>
      </c>
      <c r="T129" s="18"/>
      <c r="U129" s="271" t="str">
        <f>'Reporting (10)'!R15</f>
        <v>fill in</v>
      </c>
      <c r="V129" s="271"/>
      <c r="W129" s="64">
        <f>VLOOKUP(U129,Codes!$P$117:$R$122,3,FALSE)</f>
        <v>0</v>
      </c>
      <c r="X129" s="272" t="str">
        <f>'Reporting (10)'!U15</f>
        <v>fill in</v>
      </c>
      <c r="Y129" s="272"/>
      <c r="Z129" s="66">
        <f>VLOOKUP(X129,Codes!$P$117:$R$122,3,FALSE)</f>
        <v>0</v>
      </c>
      <c r="AA129" s="271" t="str">
        <f>'Reporting (10)'!X15</f>
        <v>fill in</v>
      </c>
      <c r="AB129" s="271"/>
      <c r="AC129" s="64">
        <f>VLOOKUP(AA129,Codes!$P$117:$R$122,3,FALSE)</f>
        <v>0</v>
      </c>
      <c r="AD129" s="272" t="str">
        <f>'Reporting (10)'!AA15</f>
        <v>fill in</v>
      </c>
      <c r="AE129" s="272"/>
      <c r="AF129" s="66">
        <f>VLOOKUP(AD129,Codes!$P$117:$R$122,3,FALSE)</f>
        <v>0</v>
      </c>
      <c r="AG129" s="271" t="str">
        <f>'Reporting (10)'!AD15</f>
        <v>fill in</v>
      </c>
      <c r="AH129" s="271"/>
      <c r="AI129" s="64">
        <f>VLOOKUP(AG129,Codes!$P$117:$R$122,3,FALSE)</f>
        <v>0</v>
      </c>
      <c r="AL129" s="129"/>
    </row>
    <row r="130" spans="1:38" ht="57" customHeight="1" x14ac:dyDescent="0.25">
      <c r="B130" s="101" t="s">
        <v>63</v>
      </c>
      <c r="C130" s="104" t="str">
        <f>'Reporting (10)'!C24</f>
        <v>Is your company externally transparent about the implemented IRBC policy, the IRBC risks, objectives, activities and the results thereof?</v>
      </c>
      <c r="R130" s="18"/>
      <c r="S130" s="61">
        <f>Codes!S118</f>
        <v>10</v>
      </c>
      <c r="T130" s="18"/>
      <c r="U130" s="271" t="str">
        <f>'Reporting (10)'!R24</f>
        <v>fill in</v>
      </c>
      <c r="V130" s="271"/>
      <c r="W130" s="64">
        <f>VLOOKUP(U130,Codes!$P$117:$S$122,4,FALSE)</f>
        <v>0</v>
      </c>
      <c r="X130" s="272" t="str">
        <f>'Reporting (10)'!U24</f>
        <v>fill in</v>
      </c>
      <c r="Y130" s="272"/>
      <c r="Z130" s="66">
        <f>VLOOKUP(X130,Codes!$P$117:$S$122,4,FALSE)</f>
        <v>0</v>
      </c>
      <c r="AA130" s="271" t="str">
        <f>'Reporting (10)'!X24</f>
        <v>fill in</v>
      </c>
      <c r="AB130" s="271"/>
      <c r="AC130" s="64">
        <f>VLOOKUP(AA130,Codes!$P$117:$S$122,4,FALSE)</f>
        <v>0</v>
      </c>
      <c r="AD130" s="272" t="str">
        <f>'Reporting (10)'!AA24</f>
        <v>fill in</v>
      </c>
      <c r="AE130" s="272"/>
      <c r="AF130" s="66">
        <f>VLOOKUP(AD130,Codes!$P$117:$S$122,4,FALSE)</f>
        <v>0</v>
      </c>
      <c r="AG130" s="271" t="str">
        <f>'Reporting (10)'!AD24</f>
        <v>fill in</v>
      </c>
      <c r="AH130" s="271"/>
      <c r="AI130" s="64">
        <f>VLOOKUP(AG130,Codes!$P$117:$S$122,4,FALSE)</f>
        <v>0</v>
      </c>
      <c r="AL130" s="129"/>
    </row>
    <row r="131" spans="1:38" ht="29.45" customHeight="1" x14ac:dyDescent="0.25">
      <c r="B131" s="101" t="s">
        <v>64</v>
      </c>
      <c r="C131" t="str">
        <f>'Reporting (10)'!C15</f>
        <v>Is your company internally transparent about the implemented IRBC policy, the IRBC risks, objectives, activities and the results thereof?</v>
      </c>
      <c r="H131" s="104"/>
      <c r="R131" s="18"/>
      <c r="S131" s="61">
        <f>Codes!W121</f>
        <v>10</v>
      </c>
      <c r="T131" s="18"/>
      <c r="U131" s="278" t="str">
        <f>'Reporting (10)'!R33</f>
        <v>fill in</v>
      </c>
      <c r="V131" s="278"/>
      <c r="W131" s="64">
        <f>VLOOKUP(U131,Codes!$U$117:$W$123,3,FALSE)</f>
        <v>0</v>
      </c>
      <c r="X131" s="272" t="str">
        <f>'Reporting (10)'!U33</f>
        <v>fill in</v>
      </c>
      <c r="Y131" s="272"/>
      <c r="Z131" s="66">
        <f>VLOOKUP(X131,Codes!$U$117:$W$123,3,FALSE)</f>
        <v>0</v>
      </c>
      <c r="AA131" s="278" t="str">
        <f>'Reporting (10)'!X33</f>
        <v>fill in</v>
      </c>
      <c r="AB131" s="278"/>
      <c r="AC131" s="64">
        <f>VLOOKUP(AA131,Codes!$U$117:$W$123,3,FALSE)</f>
        <v>0</v>
      </c>
      <c r="AD131" s="272" t="str">
        <f>'Reporting (10)'!AA33</f>
        <v>fill in</v>
      </c>
      <c r="AE131" s="272"/>
      <c r="AF131" s="66">
        <f>VLOOKUP(AD131,Codes!$U$117:$W$123,3,FALSE)</f>
        <v>0</v>
      </c>
      <c r="AG131" s="278" t="str">
        <f>'Reporting (10)'!AD33</f>
        <v>fill in</v>
      </c>
      <c r="AH131" s="278"/>
      <c r="AI131" s="64">
        <f>VLOOKUP(AG131,Codes!$U$117:$W$123,3,FALSE)</f>
        <v>0</v>
      </c>
      <c r="AL131" s="129"/>
    </row>
    <row r="132" spans="1:38" x14ac:dyDescent="0.25">
      <c r="B132" s="101" t="s">
        <v>65</v>
      </c>
      <c r="C132" t="str">
        <f>Baseline!C145</f>
        <v>Which sustainability issues has your company consulted with stakeholders?</v>
      </c>
      <c r="R132" s="18"/>
      <c r="S132" s="18"/>
      <c r="T132" s="18"/>
      <c r="U132" s="62"/>
      <c r="V132" s="62"/>
      <c r="W132" s="64"/>
      <c r="X132" s="63"/>
      <c r="Y132" s="63"/>
      <c r="Z132" s="66"/>
      <c r="AA132" s="62"/>
      <c r="AB132" s="62"/>
      <c r="AC132" s="64"/>
      <c r="AD132" s="63"/>
      <c r="AE132" s="63"/>
      <c r="AF132" s="66"/>
      <c r="AG132" s="62"/>
      <c r="AH132" s="62"/>
      <c r="AI132" s="64"/>
    </row>
    <row r="133" spans="1:38" ht="15.75" x14ac:dyDescent="0.25">
      <c r="D133" t="str">
        <f>Baseline!D146</f>
        <v>We do not consult with stakeholders about sustainability issues</v>
      </c>
      <c r="R133" s="18"/>
      <c r="S133" s="61">
        <f>Codes!C120</f>
        <v>0</v>
      </c>
      <c r="T133" s="18"/>
      <c r="U133" s="62" t="str">
        <f>'Reporting (10)'!S48</f>
        <v>no</v>
      </c>
      <c r="V133" s="62"/>
      <c r="W133" s="64">
        <f>IF(Codes!A120=TRUE,Codes!C120,0)</f>
        <v>0</v>
      </c>
      <c r="X133" s="63" t="str">
        <f>'Reporting (10)'!V48</f>
        <v>no</v>
      </c>
      <c r="Y133" s="63"/>
      <c r="Z133" s="66">
        <f>IF(Codes!A120=TRUE,Codes!C120,0)</f>
        <v>0</v>
      </c>
      <c r="AA133" s="62" t="str">
        <f>'Reporting (10)'!Y48</f>
        <v>no</v>
      </c>
      <c r="AB133" s="62"/>
      <c r="AC133" s="64">
        <f>IF(Codes!A120=TRUE,Codes!C120,0)</f>
        <v>0</v>
      </c>
      <c r="AD133" s="63" t="str">
        <f>'Reporting (10)'!AB48</f>
        <v>no</v>
      </c>
      <c r="AE133" s="63"/>
      <c r="AF133" s="66">
        <f>IF(Codes!A120=TRUE,Codes!C120,0)</f>
        <v>0</v>
      </c>
      <c r="AG133" s="62" t="str">
        <f>'Reporting (10)'!AE48</f>
        <v>no</v>
      </c>
      <c r="AH133" s="62"/>
      <c r="AI133" s="64">
        <f>IF(Codes!A120=TRUE,Codes!C120,0)</f>
        <v>0</v>
      </c>
      <c r="AL133" s="129"/>
    </row>
    <row r="134" spans="1:38" ht="15.75" x14ac:dyDescent="0.25">
      <c r="D134" t="str">
        <f>Baseline!D147</f>
        <v>Discrimination and gender</v>
      </c>
      <c r="R134" s="18"/>
      <c r="S134" s="61">
        <f>Codes!C121</f>
        <v>1</v>
      </c>
      <c r="T134" s="18"/>
      <c r="U134" s="62" t="str">
        <f>'Reporting (10)'!S49</f>
        <v>no</v>
      </c>
      <c r="V134" s="62"/>
      <c r="W134" s="64">
        <f>IF(Codes!A121=TRUE,Codes!C121,0)</f>
        <v>0</v>
      </c>
      <c r="X134" s="63" t="str">
        <f>'Reporting (10)'!V49</f>
        <v>no</v>
      </c>
      <c r="Y134" s="63"/>
      <c r="Z134" s="66">
        <f>IF(Codes!A121=TRUE,Codes!C121,0)</f>
        <v>0</v>
      </c>
      <c r="AA134" s="62" t="str">
        <f>'Reporting (10)'!Y49</f>
        <v>no</v>
      </c>
      <c r="AB134" s="62"/>
      <c r="AC134" s="64">
        <f>IF(Codes!A121=TRUE,Codes!C121,0)</f>
        <v>0</v>
      </c>
      <c r="AD134" s="63" t="str">
        <f>'Reporting (10)'!AB49</f>
        <v>no</v>
      </c>
      <c r="AE134" s="63"/>
      <c r="AF134" s="66">
        <f>IF(Codes!A121=TRUE,Codes!C121,0)</f>
        <v>0</v>
      </c>
      <c r="AG134" s="62" t="str">
        <f>'Reporting (10)'!AE49</f>
        <v>no</v>
      </c>
      <c r="AH134" s="62"/>
      <c r="AI134" s="64">
        <f>IF(Codes!A121=TRUE,Codes!C121,0)</f>
        <v>0</v>
      </c>
      <c r="AL134" s="129"/>
    </row>
    <row r="135" spans="1:38" ht="15.75" x14ac:dyDescent="0.25">
      <c r="D135" t="str">
        <f>Baseline!D148</f>
        <v>Child labor and children's rights</v>
      </c>
      <c r="R135" s="18"/>
      <c r="S135" s="61">
        <f>Codes!C122</f>
        <v>1</v>
      </c>
      <c r="T135" s="18"/>
      <c r="U135" s="62" t="str">
        <f>'Reporting (10)'!S50</f>
        <v>no</v>
      </c>
      <c r="V135" s="62"/>
      <c r="W135" s="64">
        <f>IF(Codes!A122=TRUE,Codes!C122,0)</f>
        <v>0</v>
      </c>
      <c r="X135" s="63" t="str">
        <f>'Reporting (10)'!V50</f>
        <v>no</v>
      </c>
      <c r="Y135" s="63"/>
      <c r="Z135" s="66">
        <f>IF(Codes!A122=TRUE,Codes!C122,0)</f>
        <v>0</v>
      </c>
      <c r="AA135" s="62" t="str">
        <f>'Reporting (10)'!Y50</f>
        <v>no</v>
      </c>
      <c r="AB135" s="62"/>
      <c r="AC135" s="64">
        <f>IF(Codes!A122=TRUE,Codes!C122,0)</f>
        <v>0</v>
      </c>
      <c r="AD135" s="63" t="str">
        <f>'Reporting (10)'!AB50</f>
        <v>no</v>
      </c>
      <c r="AE135" s="63"/>
      <c r="AF135" s="66">
        <f>IF(Codes!A122=TRUE,Codes!C122,0)</f>
        <v>0</v>
      </c>
      <c r="AG135" s="62" t="str">
        <f>'Reporting (10)'!AE50</f>
        <v>no</v>
      </c>
      <c r="AH135" s="62"/>
      <c r="AI135" s="64">
        <f>IF(Codes!A122=TRUE,Codes!C122,0)</f>
        <v>0</v>
      </c>
      <c r="AL135" s="129"/>
    </row>
    <row r="136" spans="1:38" ht="15.75" x14ac:dyDescent="0.25">
      <c r="D136" t="str">
        <f>Baseline!D149</f>
        <v>Forced labor</v>
      </c>
      <c r="R136" s="18"/>
      <c r="S136" s="61">
        <f>Codes!C123</f>
        <v>1</v>
      </c>
      <c r="T136" s="18"/>
      <c r="U136" s="62" t="str">
        <f>'Reporting (10)'!S51</f>
        <v>no</v>
      </c>
      <c r="V136" s="62"/>
      <c r="W136" s="64">
        <f>IF(Codes!A123=TRUE,Codes!C123,0)</f>
        <v>0</v>
      </c>
      <c r="X136" s="63" t="str">
        <f>'Reporting (10)'!V51</f>
        <v>no</v>
      </c>
      <c r="Y136" s="63"/>
      <c r="Z136" s="66">
        <f>IF(Codes!A123=TRUE,Codes!C123,0)</f>
        <v>0</v>
      </c>
      <c r="AA136" s="62" t="str">
        <f>'Reporting (10)'!Y51</f>
        <v>no</v>
      </c>
      <c r="AB136" s="62"/>
      <c r="AC136" s="64">
        <f>IF(Codes!A123=TRUE,Codes!C123,0)</f>
        <v>0</v>
      </c>
      <c r="AD136" s="63" t="str">
        <f>'Reporting (10)'!AB51</f>
        <v>no</v>
      </c>
      <c r="AE136" s="63"/>
      <c r="AF136" s="66">
        <f>IF(Codes!A123=TRUE,Codes!C123,0)</f>
        <v>0</v>
      </c>
      <c r="AG136" s="62" t="str">
        <f>'Reporting (10)'!AE51</f>
        <v>no</v>
      </c>
      <c r="AH136" s="62"/>
      <c r="AI136" s="64">
        <f>IF(Codes!A123=TRUE,Codes!C123,0)</f>
        <v>0</v>
      </c>
      <c r="AL136" s="129"/>
    </row>
    <row r="137" spans="1:38" ht="15.75" x14ac:dyDescent="0.25">
      <c r="D137" t="str">
        <f>Baseline!D150</f>
        <v>Living wage and living income</v>
      </c>
      <c r="R137" s="18"/>
      <c r="S137" s="61">
        <f>Codes!C124</f>
        <v>1</v>
      </c>
      <c r="T137" s="18"/>
      <c r="U137" s="62" t="str">
        <f>'Reporting (10)'!S52</f>
        <v>no</v>
      </c>
      <c r="V137" s="62"/>
      <c r="W137" s="64">
        <f>IF(Codes!A124=TRUE,Codes!C124,0)</f>
        <v>0</v>
      </c>
      <c r="X137" s="63" t="str">
        <f>'Reporting (10)'!V52</f>
        <v>no</v>
      </c>
      <c r="Y137" s="63"/>
      <c r="Z137" s="66">
        <f>IF(Codes!A124=TRUE,Codes!C124,0)</f>
        <v>0</v>
      </c>
      <c r="AA137" s="62" t="str">
        <f>'Reporting (10)'!Y52</f>
        <v>no</v>
      </c>
      <c r="AB137" s="62"/>
      <c r="AC137" s="64">
        <f>IF(Codes!A124=TRUE,Codes!C124,0)</f>
        <v>0</v>
      </c>
      <c r="AD137" s="63" t="str">
        <f>'Reporting (10)'!AB52</f>
        <v>no</v>
      </c>
      <c r="AE137" s="63"/>
      <c r="AF137" s="66">
        <f>IF(Codes!A124=TRUE,Codes!C124,0)</f>
        <v>0</v>
      </c>
      <c r="AG137" s="62" t="str">
        <f>'Reporting (10)'!AE52</f>
        <v>no</v>
      </c>
      <c r="AH137" s="62"/>
      <c r="AI137" s="64">
        <f>IF(Codes!A124=TRUE,Codes!C124,0)</f>
        <v>0</v>
      </c>
      <c r="AL137" s="129"/>
    </row>
    <row r="138" spans="1:38" ht="15.75" x14ac:dyDescent="0.25">
      <c r="D138" t="str">
        <f>Baseline!D151</f>
        <v>Restriction of trade union</v>
      </c>
      <c r="R138" s="18"/>
      <c r="S138" s="61">
        <f>Codes!C125</f>
        <v>1</v>
      </c>
      <c r="T138" s="18"/>
      <c r="U138" s="62" t="str">
        <f>'Reporting (10)'!S53</f>
        <v>no</v>
      </c>
      <c r="V138" s="62"/>
      <c r="W138" s="64">
        <f>IF(Codes!A125=TRUE,Codes!C125,0)</f>
        <v>0</v>
      </c>
      <c r="X138" s="63" t="str">
        <f>'Reporting (10)'!V53</f>
        <v>no</v>
      </c>
      <c r="Y138" s="63"/>
      <c r="Z138" s="66">
        <f>IF(Codes!A125=TRUE,Codes!C125,0)</f>
        <v>0</v>
      </c>
      <c r="AA138" s="62" t="str">
        <f>'Reporting (10)'!Y53</f>
        <v>no</v>
      </c>
      <c r="AB138" s="62"/>
      <c r="AC138" s="64">
        <f>IF(Codes!A125=TRUE,Codes!C125,0)</f>
        <v>0</v>
      </c>
      <c r="AD138" s="63" t="str">
        <f>'Reporting (10)'!AB53</f>
        <v>no</v>
      </c>
      <c r="AE138" s="63"/>
      <c r="AF138" s="66">
        <f>IF(Codes!A125=TRUE,Codes!C125,0)</f>
        <v>0</v>
      </c>
      <c r="AG138" s="62" t="str">
        <f>'Reporting (10)'!AE53</f>
        <v>no</v>
      </c>
      <c r="AH138" s="62"/>
      <c r="AI138" s="64">
        <f>IF(Codes!A125=TRUE,Codes!C125,0)</f>
        <v>0</v>
      </c>
      <c r="AL138" s="129"/>
    </row>
    <row r="139" spans="1:38" ht="15.75" x14ac:dyDescent="0.25">
      <c r="D139" t="str">
        <f>Baseline!D152</f>
        <v>Safety and Health</v>
      </c>
      <c r="R139" s="18"/>
      <c r="S139" s="61">
        <f>Codes!C126</f>
        <v>1</v>
      </c>
      <c r="T139" s="18"/>
      <c r="U139" s="62" t="str">
        <f>'Reporting (10)'!S54</f>
        <v>no</v>
      </c>
      <c r="V139" s="62"/>
      <c r="W139" s="64">
        <f>IF(Codes!A126=TRUE,Codes!C126,0)</f>
        <v>0</v>
      </c>
      <c r="X139" s="63" t="str">
        <f>'Reporting (10)'!V54</f>
        <v>no</v>
      </c>
      <c r="Y139" s="63"/>
      <c r="Z139" s="66">
        <f>IF(Codes!A126=TRUE,Codes!C126,0)</f>
        <v>0</v>
      </c>
      <c r="AA139" s="62" t="str">
        <f>'Reporting (10)'!Y54</f>
        <v>no</v>
      </c>
      <c r="AB139" s="62"/>
      <c r="AC139" s="64">
        <f>IF(Codes!A126=TRUE,Codes!C126,0)</f>
        <v>0</v>
      </c>
      <c r="AD139" s="63" t="str">
        <f>'Reporting (10)'!AB54</f>
        <v>no</v>
      </c>
      <c r="AE139" s="63"/>
      <c r="AF139" s="66">
        <f>IF(Codes!A126=TRUE,Codes!C126,0)</f>
        <v>0</v>
      </c>
      <c r="AG139" s="62" t="str">
        <f>'Reporting (10)'!AE54</f>
        <v>no</v>
      </c>
      <c r="AH139" s="62"/>
      <c r="AI139" s="64">
        <f>IF(Codes!A126=TRUE,Codes!C126,0)</f>
        <v>0</v>
      </c>
      <c r="AL139" s="129"/>
    </row>
    <row r="140" spans="1:38" ht="15.75" x14ac:dyDescent="0.25">
      <c r="D140" t="str">
        <f>Baseline!D153</f>
        <v>Food security and food quality</v>
      </c>
      <c r="R140" s="18"/>
      <c r="S140" s="61">
        <f>Codes!C127</f>
        <v>1</v>
      </c>
      <c r="T140" s="18"/>
      <c r="U140" s="62" t="str">
        <f>'Reporting (10)'!S55</f>
        <v>no</v>
      </c>
      <c r="V140" s="62"/>
      <c r="W140" s="64">
        <f>IF(Codes!A127=TRUE,Codes!C127,0)</f>
        <v>0</v>
      </c>
      <c r="X140" s="63" t="str">
        <f>'Reporting (10)'!V55</f>
        <v>no</v>
      </c>
      <c r="Y140" s="63"/>
      <c r="Z140" s="66">
        <f>IF(Codes!A127=TRUE,Codes!C127,0)</f>
        <v>0</v>
      </c>
      <c r="AA140" s="62" t="str">
        <f>'Reporting (10)'!Y55</f>
        <v>no</v>
      </c>
      <c r="AB140" s="62"/>
      <c r="AC140" s="64">
        <f>IF(Codes!A127=TRUE,Codes!C127,0)</f>
        <v>0</v>
      </c>
      <c r="AD140" s="63" t="str">
        <f>'Reporting (10)'!AB55</f>
        <v>no</v>
      </c>
      <c r="AE140" s="63"/>
      <c r="AF140" s="66">
        <f>IF(Codes!A127=TRUE,Codes!C127,0)</f>
        <v>0</v>
      </c>
      <c r="AG140" s="62" t="str">
        <f>'Reporting (10)'!AE55</f>
        <v>no</v>
      </c>
      <c r="AH140" s="62"/>
      <c r="AI140" s="64">
        <f>IF(Codes!A127=TRUE,Codes!C127,0)</f>
        <v>0</v>
      </c>
      <c r="AL140" s="129"/>
    </row>
    <row r="141" spans="1:38" ht="15.75" x14ac:dyDescent="0.25">
      <c r="D141" t="str">
        <f>Baseline!D154</f>
        <v>Land rights and access to natural resources</v>
      </c>
      <c r="R141" s="18"/>
      <c r="S141" s="61">
        <f>Codes!C128</f>
        <v>1</v>
      </c>
      <c r="T141" s="18"/>
      <c r="U141" s="62" t="str">
        <f>'Reporting (10)'!S56</f>
        <v>no</v>
      </c>
      <c r="V141" s="62"/>
      <c r="W141" s="64">
        <f>IF(Codes!A128=TRUE,Codes!C128,0)</f>
        <v>0</v>
      </c>
      <c r="X141" s="63" t="str">
        <f>'Reporting (10)'!V56</f>
        <v>no</v>
      </c>
      <c r="Y141" s="63"/>
      <c r="Z141" s="66">
        <f>IF(Codes!A128=TRUE,Codes!C128,0)</f>
        <v>0</v>
      </c>
      <c r="AA141" s="62" t="str">
        <f>'Reporting (10)'!Y56</f>
        <v>no</v>
      </c>
      <c r="AB141" s="62"/>
      <c r="AC141" s="64">
        <f>IF(Codes!A128=TRUE,Codes!C128,0)</f>
        <v>0</v>
      </c>
      <c r="AD141" s="63" t="str">
        <f>'Reporting (10)'!AB56</f>
        <v>no</v>
      </c>
      <c r="AE141" s="63"/>
      <c r="AF141" s="66">
        <f>IF(Codes!A128=TRUE,Codes!C128,0)</f>
        <v>0</v>
      </c>
      <c r="AG141" s="62" t="str">
        <f>'Reporting (10)'!AE56</f>
        <v>no</v>
      </c>
      <c r="AH141" s="62"/>
      <c r="AI141" s="64">
        <f>IF(Codes!A128=TRUE,Codes!C128,0)</f>
        <v>0</v>
      </c>
      <c r="AL141" s="129"/>
    </row>
    <row r="142" spans="1:38" ht="15.75" x14ac:dyDescent="0.25">
      <c r="D142" t="str">
        <f>Baseline!D155</f>
        <v>Water pollution and use of chemicals, water and energy</v>
      </c>
      <c r="R142" s="18"/>
      <c r="S142" s="61">
        <f>Codes!C129</f>
        <v>1</v>
      </c>
      <c r="T142" s="18"/>
      <c r="U142" s="62" t="str">
        <f>'Reporting (10)'!S57</f>
        <v>no</v>
      </c>
      <c r="V142" s="62"/>
      <c r="W142" s="64">
        <f>IF(Codes!A129=TRUE,Codes!C129,0)</f>
        <v>0</v>
      </c>
      <c r="X142" s="63" t="str">
        <f>'Reporting (10)'!V57</f>
        <v>no</v>
      </c>
      <c r="Y142" s="63"/>
      <c r="Z142" s="66">
        <f>IF(Codes!A129=TRUE,Codes!C129,0)</f>
        <v>0</v>
      </c>
      <c r="AA142" s="62" t="str">
        <f>'Reporting (10)'!Y57</f>
        <v>no</v>
      </c>
      <c r="AB142" s="62"/>
      <c r="AC142" s="64">
        <f>IF(Codes!A129=TRUE,Codes!C129,0)</f>
        <v>0</v>
      </c>
      <c r="AD142" s="63" t="str">
        <f>'Reporting (10)'!AB57</f>
        <v>no</v>
      </c>
      <c r="AE142" s="63"/>
      <c r="AF142" s="66">
        <f>IF(Codes!A129=TRUE,Codes!C129,0)</f>
        <v>0</v>
      </c>
      <c r="AG142" s="62" t="str">
        <f>'Reporting (10)'!AE57</f>
        <v>no</v>
      </c>
      <c r="AH142" s="62"/>
      <c r="AI142" s="64">
        <f>IF(Codes!A129=TRUE,Codes!C129,0)</f>
        <v>0</v>
      </c>
      <c r="AL142" s="129"/>
    </row>
    <row r="143" spans="1:38" ht="15.75" x14ac:dyDescent="0.25">
      <c r="D143" t="str">
        <f>Baseline!D156</f>
        <v>Animal welfare</v>
      </c>
      <c r="R143" s="18"/>
      <c r="S143" s="61">
        <f>Codes!C130</f>
        <v>1</v>
      </c>
      <c r="T143" s="18"/>
      <c r="U143" s="62" t="str">
        <f>'Reporting (10)'!S58</f>
        <v>no</v>
      </c>
      <c r="V143" s="62"/>
      <c r="W143" s="64">
        <f>IF(Codes!A130=TRUE,Codes!C130,0)</f>
        <v>0</v>
      </c>
      <c r="X143" s="63" t="str">
        <f>'Reporting (10)'!V58</f>
        <v>no</v>
      </c>
      <c r="Y143" s="63"/>
      <c r="Z143" s="66">
        <f>IF(Codes!A130=TRUE,Codes!C130,0)</f>
        <v>0</v>
      </c>
      <c r="AA143" s="62" t="str">
        <f>'Reporting (10)'!Y58</f>
        <v>no</v>
      </c>
      <c r="AB143" s="62"/>
      <c r="AC143" s="64">
        <f>IF(Codes!A130=TRUE,Codes!C130,0)</f>
        <v>0</v>
      </c>
      <c r="AD143" s="63" t="str">
        <f>'Reporting (10)'!AB58</f>
        <v>no</v>
      </c>
      <c r="AE143" s="63"/>
      <c r="AF143" s="66">
        <f>IF(Codes!A130=TRUE,Codes!C130,0)</f>
        <v>0</v>
      </c>
      <c r="AG143" s="62" t="str">
        <f>'Reporting (10)'!AE58</f>
        <v>no</v>
      </c>
      <c r="AH143" s="62"/>
      <c r="AI143" s="64">
        <f>IF(Codes!A130=TRUE,Codes!C130,0)</f>
        <v>0</v>
      </c>
      <c r="AL143" s="129"/>
    </row>
    <row r="144" spans="1:38" x14ac:dyDescent="0.25">
      <c r="A144" s="125"/>
      <c r="B144" s="125"/>
      <c r="C144" s="125"/>
      <c r="D144" s="125"/>
      <c r="E144" s="125"/>
      <c r="F144" s="125"/>
      <c r="G144" s="125"/>
      <c r="H144" s="125"/>
      <c r="I144" s="125"/>
      <c r="J144" s="125"/>
      <c r="K144" s="125"/>
      <c r="L144" s="125"/>
      <c r="M144" s="125"/>
      <c r="N144" s="125"/>
      <c r="O144" s="125"/>
      <c r="P144" s="125"/>
      <c r="Q144" s="125"/>
      <c r="R144" s="125"/>
      <c r="S144" s="125"/>
      <c r="T144" s="125"/>
      <c r="U144" s="127"/>
      <c r="V144" s="127"/>
      <c r="W144" s="128"/>
      <c r="X144" s="127"/>
      <c r="Y144" s="127"/>
      <c r="Z144" s="128"/>
      <c r="AA144" s="127"/>
      <c r="AB144" s="127"/>
      <c r="AC144" s="128"/>
      <c r="AD144" s="127"/>
      <c r="AE144" s="127"/>
      <c r="AF144" s="128"/>
      <c r="AG144" s="127"/>
      <c r="AH144" s="127"/>
      <c r="AI144" s="128"/>
      <c r="AJ144" s="125"/>
    </row>
    <row r="145" spans="1:35" x14ac:dyDescent="0.25">
      <c r="R145" s="18"/>
      <c r="S145" s="18"/>
      <c r="T145" s="18"/>
      <c r="U145" s="62"/>
      <c r="V145" s="62"/>
      <c r="W145" s="64"/>
      <c r="X145" s="63"/>
      <c r="Y145" s="63"/>
      <c r="Z145" s="66"/>
      <c r="AA145" s="62"/>
      <c r="AB145" s="62"/>
      <c r="AC145" s="64"/>
      <c r="AD145" s="63"/>
      <c r="AE145" s="63"/>
      <c r="AF145" s="66"/>
      <c r="AG145" s="62"/>
      <c r="AH145" s="62"/>
      <c r="AI145" s="64"/>
    </row>
    <row r="146" spans="1:35" ht="21" x14ac:dyDescent="0.35">
      <c r="A146" s="7"/>
      <c r="B146" s="7"/>
      <c r="C146" s="7"/>
      <c r="D146" s="7"/>
      <c r="E146" s="7"/>
      <c r="F146" s="7"/>
      <c r="G146" s="7"/>
      <c r="H146" s="7"/>
      <c r="I146" s="7"/>
      <c r="J146" s="7"/>
      <c r="K146" s="7"/>
      <c r="L146" s="7"/>
      <c r="M146" s="7"/>
      <c r="N146" s="7"/>
      <c r="O146" s="7"/>
      <c r="P146" s="9" t="s">
        <v>174</v>
      </c>
      <c r="Q146" s="7"/>
      <c r="R146" s="48"/>
      <c r="S146" s="65">
        <f>SUM(S12:S145)</f>
        <v>500</v>
      </c>
      <c r="T146" s="59"/>
      <c r="U146" s="59"/>
      <c r="V146" s="59"/>
      <c r="W146" s="65">
        <f>SUM(W12:W145)</f>
        <v>0</v>
      </c>
      <c r="X146" s="59"/>
      <c r="Y146" s="59"/>
      <c r="Z146" s="65">
        <f>SUM(Z12:Z145)</f>
        <v>0</v>
      </c>
      <c r="AA146" s="59"/>
      <c r="AB146" s="59"/>
      <c r="AC146" s="65">
        <f>SUM(AC12:AC145)</f>
        <v>0</v>
      </c>
      <c r="AD146" s="59"/>
      <c r="AE146" s="59"/>
      <c r="AF146" s="65">
        <f>SUM(AF12:AF145)</f>
        <v>0</v>
      </c>
      <c r="AG146" s="59"/>
      <c r="AH146" s="59"/>
      <c r="AI146" s="65">
        <f>SUM(AI12:AI145)</f>
        <v>0</v>
      </c>
    </row>
    <row r="147" spans="1:35" ht="21" x14ac:dyDescent="0.25">
      <c r="S147" s="65" t="s">
        <v>183</v>
      </c>
      <c r="W147" s="65" t="s">
        <v>183</v>
      </c>
      <c r="Z147" s="65" t="s">
        <v>183</v>
      </c>
      <c r="AC147" s="65" t="s">
        <v>183</v>
      </c>
      <c r="AF147" s="65" t="s">
        <v>183</v>
      </c>
      <c r="AI147" s="65" t="s">
        <v>183</v>
      </c>
    </row>
    <row r="148" spans="1:35" ht="21" x14ac:dyDescent="0.35">
      <c r="P148" s="9" t="s">
        <v>175</v>
      </c>
      <c r="Q148" s="7"/>
      <c r="S148" s="132">
        <v>100</v>
      </c>
      <c r="U148" s="267">
        <f>($S$148/$S$146)*W146</f>
        <v>0</v>
      </c>
      <c r="V148" s="267"/>
      <c r="W148" s="267"/>
      <c r="X148" s="268">
        <f>($S$148/$S$146)*Z146</f>
        <v>0</v>
      </c>
      <c r="Y148" s="268"/>
      <c r="Z148" s="268"/>
      <c r="AA148" s="267">
        <f>($S$148/$S$146)*AC146</f>
        <v>0</v>
      </c>
      <c r="AB148" s="267"/>
      <c r="AC148" s="267"/>
      <c r="AD148" s="268">
        <f>($S$148/$S$146)*AF146</f>
        <v>0</v>
      </c>
      <c r="AE148" s="268"/>
      <c r="AF148" s="268"/>
      <c r="AG148" s="267">
        <f>($S$148/$S$146)*AI146</f>
        <v>0</v>
      </c>
      <c r="AH148" s="267"/>
      <c r="AI148" s="267"/>
    </row>
    <row r="149" spans="1:35" ht="21" x14ac:dyDescent="0.35">
      <c r="U149" s="269" t="s">
        <v>245</v>
      </c>
      <c r="V149" s="269"/>
      <c r="W149" s="269"/>
      <c r="X149" s="270" t="s">
        <v>246</v>
      </c>
      <c r="Y149" s="270"/>
      <c r="Z149" s="270"/>
      <c r="AA149" s="269" t="s">
        <v>247</v>
      </c>
      <c r="AB149" s="269"/>
      <c r="AC149" s="269"/>
      <c r="AD149" s="270" t="s">
        <v>248</v>
      </c>
      <c r="AE149" s="270"/>
      <c r="AF149" s="270"/>
      <c r="AG149" s="269" t="s">
        <v>249</v>
      </c>
      <c r="AH149" s="269"/>
      <c r="AI149" s="269"/>
    </row>
  </sheetData>
  <sheetProtection sheet="1" objects="1" scenarios="1"/>
  <mergeCells count="72">
    <mergeCell ref="AG96:AH96"/>
    <mergeCell ref="X96:Y96"/>
    <mergeCell ref="AD96:AE96"/>
    <mergeCell ref="U131:V131"/>
    <mergeCell ref="X131:Y131"/>
    <mergeCell ref="AA131:AB131"/>
    <mergeCell ref="AG131:AH131"/>
    <mergeCell ref="AD131:AE131"/>
    <mergeCell ref="AG129:AH129"/>
    <mergeCell ref="U130:V130"/>
    <mergeCell ref="X130:Y130"/>
    <mergeCell ref="AA130:AB130"/>
    <mergeCell ref="AD130:AE130"/>
    <mergeCell ref="AG130:AH130"/>
    <mergeCell ref="C73:O73"/>
    <mergeCell ref="U129:V129"/>
    <mergeCell ref="X129:Y129"/>
    <mergeCell ref="AA129:AB129"/>
    <mergeCell ref="AD129:AE129"/>
    <mergeCell ref="U96:V96"/>
    <mergeCell ref="AA96:AB96"/>
    <mergeCell ref="U90:V90"/>
    <mergeCell ref="AA90:AB90"/>
    <mergeCell ref="C97:P97"/>
    <mergeCell ref="C98:P98"/>
    <mergeCell ref="U66:V66"/>
    <mergeCell ref="X66:Y66"/>
    <mergeCell ref="AA66:AB66"/>
    <mergeCell ref="AG66:AH66"/>
    <mergeCell ref="AD66:AE66"/>
    <mergeCell ref="C56:P56"/>
    <mergeCell ref="AD36:AF36"/>
    <mergeCell ref="AG36:AI36"/>
    <mergeCell ref="C41:M41"/>
    <mergeCell ref="U55:V55"/>
    <mergeCell ref="X55:Y55"/>
    <mergeCell ref="AA55:AB55"/>
    <mergeCell ref="AG55:AH55"/>
    <mergeCell ref="AD55:AE55"/>
    <mergeCell ref="AG56:AH56"/>
    <mergeCell ref="U56:V56"/>
    <mergeCell ref="X56:Y56"/>
    <mergeCell ref="AA56:AB56"/>
    <mergeCell ref="AD56:AE56"/>
    <mergeCell ref="C13:O13"/>
    <mergeCell ref="U36:W36"/>
    <mergeCell ref="X36:Z36"/>
    <mergeCell ref="AA36:AC36"/>
    <mergeCell ref="X10:Z10"/>
    <mergeCell ref="AA10:AC10"/>
    <mergeCell ref="AD10:AF10"/>
    <mergeCell ref="AG10:AI10"/>
    <mergeCell ref="D4:Q8"/>
    <mergeCell ref="R10:T10"/>
    <mergeCell ref="U10:W10"/>
    <mergeCell ref="AG90:AH90"/>
    <mergeCell ref="X90:Y90"/>
    <mergeCell ref="AD90:AE90"/>
    <mergeCell ref="U88:V88"/>
    <mergeCell ref="AA88:AB88"/>
    <mergeCell ref="AG88:AH88"/>
    <mergeCell ref="AD88:AE88"/>
    <mergeCell ref="U149:W149"/>
    <mergeCell ref="X149:Z149"/>
    <mergeCell ref="AA149:AC149"/>
    <mergeCell ref="AD149:AF149"/>
    <mergeCell ref="AG149:AI149"/>
    <mergeCell ref="AG148:AI148"/>
    <mergeCell ref="U148:W148"/>
    <mergeCell ref="X148:Z148"/>
    <mergeCell ref="AA148:AC148"/>
    <mergeCell ref="AD148:AF14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Guidance</vt:lpstr>
      <vt:lpstr>Introduction</vt:lpstr>
      <vt:lpstr>Policy and AtR (1-3)</vt:lpstr>
      <vt:lpstr>Risks (4-6)</vt:lpstr>
      <vt:lpstr>Action Plan (7-8)</vt:lpstr>
      <vt:lpstr>Verification (9)</vt:lpstr>
      <vt:lpstr>Reporting (10)</vt:lpstr>
      <vt:lpstr>Baseline</vt:lpstr>
      <vt:lpstr>Assessment</vt:lpstr>
      <vt:lpstr>Codes</vt:lpstr>
    </vt:vector>
  </TitlesOfParts>
  <Company>School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Soelen, Ruud van</dc:creator>
  <cp:lastModifiedBy>Edith van Peij</cp:lastModifiedBy>
  <dcterms:created xsi:type="dcterms:W3CDTF">2019-02-26T13:45:58Z</dcterms:created>
  <dcterms:modified xsi:type="dcterms:W3CDTF">2019-06-27T09:56:35Z</dcterms:modified>
</cp:coreProperties>
</file>